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915" windowHeight="13035" activeTab="0"/>
  </bookViews>
  <sheets>
    <sheet name="Councillors" sheetId="1" r:id="rId1"/>
    <sheet name="Public" sheetId="2" r:id="rId2"/>
  </sheets>
  <definedNames>
    <definedName name="_xlnm.Print_Titles" localSheetId="0">'Councillors'!$1:$7</definedName>
  </definedNames>
  <calcPr fullCalcOnLoad="1"/>
</workbook>
</file>

<file path=xl/sharedStrings.xml><?xml version="1.0" encoding="utf-8"?>
<sst xmlns="http://schemas.openxmlformats.org/spreadsheetml/2006/main" count="165" uniqueCount="92">
  <si>
    <t xml:space="preserve">      </t>
  </si>
  <si>
    <t>2010 / 2011</t>
  </si>
  <si>
    <t>2011 / 2012</t>
  </si>
  <si>
    <t>2012 / 2013</t>
  </si>
  <si>
    <t>2013 / 2014</t>
  </si>
  <si>
    <t>2014 / 2015</t>
  </si>
  <si>
    <t>2015 / 2016</t>
  </si>
  <si>
    <t>2016 / 2017</t>
  </si>
  <si>
    <t>2017 / 2018</t>
  </si>
  <si>
    <t>2018 / 2019</t>
  </si>
  <si>
    <t>2019 / 2020</t>
  </si>
  <si>
    <t>$000s</t>
  </si>
  <si>
    <t>Opening Surplus / (Deficit) From Previous Year</t>
  </si>
  <si>
    <t>Revenue</t>
  </si>
  <si>
    <t>Rates Revenue</t>
  </si>
  <si>
    <t>Interest on Investments</t>
  </si>
  <si>
    <t>Fees and Charges</t>
  </si>
  <si>
    <t>All Other Revenue</t>
  </si>
  <si>
    <t>A</t>
  </si>
  <si>
    <t>Grants for the Development of Assets</t>
  </si>
  <si>
    <t>Sale of Land Proceeds</t>
  </si>
  <si>
    <t>Renewal/ Upgrade / New Buildings</t>
  </si>
  <si>
    <t>Road Infrastructure Projects</t>
  </si>
  <si>
    <t>Other Infrastructure Projects</t>
  </si>
  <si>
    <t>Plant &amp; Equipment (Net of Sale Proceeds)</t>
  </si>
  <si>
    <t>Motor Vehicles (Net of Sale Proceeds)</t>
  </si>
  <si>
    <t>Furniture &amp; Equipment</t>
  </si>
  <si>
    <t>New Loans Raised</t>
  </si>
  <si>
    <t>Debt Repayment</t>
  </si>
  <si>
    <t>CASH RESERVES</t>
  </si>
  <si>
    <t>Transfers to Reserves</t>
  </si>
  <si>
    <t>Reserve Funds Used</t>
  </si>
  <si>
    <t>Total Staff Numbers (FTEs)</t>
  </si>
  <si>
    <t>Operating Grants</t>
  </si>
  <si>
    <t>Expenditure</t>
  </si>
  <si>
    <t>Employee Costs</t>
  </si>
  <si>
    <t>Materials and Contracts</t>
  </si>
  <si>
    <t>Utility Costs</t>
  </si>
  <si>
    <t>Interest Expense</t>
  </si>
  <si>
    <t>Insurance</t>
  </si>
  <si>
    <t>All Other Expenditure</t>
  </si>
  <si>
    <t>Depreciation</t>
  </si>
  <si>
    <t>Debt Outstanding</t>
  </si>
  <si>
    <t>Total of Cash Reserves</t>
  </si>
  <si>
    <t>Annual Rate Increase</t>
  </si>
  <si>
    <t>Growth in Rate Base</t>
  </si>
  <si>
    <t>Estimated Population</t>
  </si>
  <si>
    <t>Interest and all Other Revenue</t>
  </si>
  <si>
    <t>MAJOR WORKS PLANNED</t>
  </si>
  <si>
    <t>Road Works</t>
  </si>
  <si>
    <t>Purchase Land for Development and Resale</t>
  </si>
  <si>
    <t>New Buildings and Building Upgrades</t>
  </si>
  <si>
    <t>Other Works Projects</t>
  </si>
  <si>
    <t>New and Replacement Plant and Equipment</t>
  </si>
  <si>
    <t>Loans Outstanding</t>
  </si>
  <si>
    <t>Town of Eagle Bay</t>
  </si>
  <si>
    <t>Cost of Day to Day Services and Facilities</t>
  </si>
  <si>
    <t>Opening Surplus from Previous Year</t>
  </si>
  <si>
    <t>DAY TO DAY OPERATIONS</t>
  </si>
  <si>
    <t>BORROWINGS</t>
  </si>
  <si>
    <t>Specific Cash Reserves to Meet Future Costs</t>
  </si>
  <si>
    <t>Grant Received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</si>
  <si>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</si>
  <si>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</si>
  <si>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</si>
  <si>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</si>
  <si>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</si>
  <si>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</si>
  <si>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</si>
  <si>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</si>
  <si>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</si>
  <si>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</si>
  <si>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Example of Presentation of Long Term Financial Plan Information to Community</t>
  </si>
  <si>
    <t>Operating Surplus Ratio - Target 0% to 15%</t>
  </si>
  <si>
    <t>KEY ASSUMPTIONS AND STATISTICS</t>
  </si>
  <si>
    <t>Other Revenue Increases</t>
  </si>
  <si>
    <t>Utilities (Energy, Water) Increases</t>
  </si>
  <si>
    <t>Other Expense Increases</t>
  </si>
  <si>
    <t>3% to 4.5%</t>
  </si>
  <si>
    <t>4% to 5.5%</t>
  </si>
  <si>
    <t>4% to 5.6%</t>
  </si>
  <si>
    <t>4% to 6%</t>
  </si>
  <si>
    <t>4% to 6.1%</t>
  </si>
  <si>
    <t>Example of Presentation of  Information from Long Term Financial Plan to Councillors</t>
  </si>
  <si>
    <t>Current Ratio - Target &gt; or = to 1</t>
  </si>
  <si>
    <t>Rates Coverage Ratio - Target &gt; or = to 40%</t>
  </si>
  <si>
    <t>Debt Service Coverage Ratio - Target &gt; or = 2</t>
  </si>
  <si>
    <t>Asset Consumption Ratio - Target &gt; 90%</t>
  </si>
  <si>
    <t>Asset Sustainability Ratio - Target &gt; 90%</t>
  </si>
  <si>
    <t>Asset Renewal Funding Ratio - Target 95 - 100%</t>
  </si>
  <si>
    <t>SUSTAINABILITY RATIOS</t>
  </si>
  <si>
    <t>SUMMARY OF CAPITAL PROJECTS PLANNED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</si>
</sst>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-* #,##0.000_-;\-* #,##0.000_-;_-* &quot;-&quot;???_-;_-@_-"/>
    <numFmt numFmtId="169" formatCode="_-* #,##0.0000_-;\-* #,##0.0000_-;_-* &quot;-&quot;????_-;_-@_-"/>
    <numFmt numFmtId="170" formatCode="0.0"/>
  </numFmts>
  <fonts count="8">
    <font>
      <sz val="10"/>
      <name val="Arial"/>
      <family val="0"/>
    </font>
    <font>
      <b/>
      <sz val="18"/>
      <color indexed="9"/>
      <name val="Calibri"/>
      <family val="2"/>
    </font>
    <font>
      <b/>
      <i/>
      <sz val="12"/>
      <color indexed="9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3" borderId="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164" fontId="6" fillId="3" borderId="0" xfId="17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165" fontId="6" fillId="3" borderId="0" xfId="15" applyNumberFormat="1" applyFont="1" applyFill="1" applyBorder="1" applyAlignment="1">
      <alignment/>
    </xf>
    <xf numFmtId="0" fontId="3" fillId="0" borderId="0" xfId="0" applyFont="1" applyAlignment="1">
      <alignment/>
    </xf>
    <xf numFmtId="164" fontId="6" fillId="0" borderId="0" xfId="17" applyNumberFormat="1" applyFont="1" applyFill="1" applyBorder="1" applyAlignment="1">
      <alignment horizontal="center"/>
    </xf>
    <xf numFmtId="164" fontId="6" fillId="3" borderId="2" xfId="15" applyNumberFormat="1" applyFont="1" applyFill="1" applyBorder="1" applyAlignment="1">
      <alignment/>
    </xf>
    <xf numFmtId="164" fontId="6" fillId="0" borderId="12" xfId="17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1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0" fontId="3" fillId="0" borderId="0" xfId="0" applyFont="1" applyFill="1" applyAlignment="1">
      <alignment/>
    </xf>
    <xf numFmtId="164" fontId="6" fillId="3" borderId="0" xfId="15" applyNumberFormat="1" applyFont="1" applyFill="1" applyBorder="1" applyAlignment="1">
      <alignment/>
    </xf>
    <xf numFmtId="165" fontId="3" fillId="3" borderId="0" xfId="15" applyNumberFormat="1" applyFont="1" applyFill="1" applyBorder="1" applyAlignment="1">
      <alignment/>
    </xf>
    <xf numFmtId="164" fontId="3" fillId="3" borderId="0" xfId="15" applyNumberFormat="1" applyFont="1" applyFill="1" applyBorder="1" applyAlignment="1">
      <alignment/>
    </xf>
    <xf numFmtId="166" fontId="3" fillId="0" borderId="0" xfId="19" applyNumberFormat="1" applyFont="1" applyAlignment="1">
      <alignment/>
    </xf>
    <xf numFmtId="166" fontId="3" fillId="0" borderId="0" xfId="19" applyNumberFormat="1" applyFont="1" applyFill="1" applyAlignment="1">
      <alignment/>
    </xf>
    <xf numFmtId="165" fontId="3" fillId="0" borderId="0" xfId="15" applyNumberFormat="1" applyFont="1" applyAlignment="1">
      <alignment/>
    </xf>
    <xf numFmtId="164" fontId="6" fillId="0" borderId="0" xfId="17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/>
    </xf>
    <xf numFmtId="164" fontId="6" fillId="3" borderId="12" xfId="15" applyNumberFormat="1" applyFont="1" applyFill="1" applyBorder="1" applyAlignment="1">
      <alignment/>
    </xf>
    <xf numFmtId="0" fontId="6" fillId="3" borderId="1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center"/>
    </xf>
    <xf numFmtId="164" fontId="3" fillId="3" borderId="0" xfId="17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/>
    </xf>
    <xf numFmtId="165" fontId="6" fillId="3" borderId="12" xfId="15" applyNumberFormat="1" applyFont="1" applyFill="1" applyBorder="1" applyAlignment="1">
      <alignment/>
    </xf>
    <xf numFmtId="164" fontId="3" fillId="3" borderId="12" xfId="15" applyNumberFormat="1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inden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14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6" fillId="3" borderId="2" xfId="17" applyNumberFormat="1" applyFont="1" applyFill="1" applyBorder="1" applyAlignment="1">
      <alignment horizontal="center"/>
    </xf>
    <xf numFmtId="165" fontId="6" fillId="3" borderId="2" xfId="15" applyNumberFormat="1" applyFont="1" applyFill="1" applyBorder="1" applyAlignment="1">
      <alignment/>
    </xf>
    <xf numFmtId="165" fontId="6" fillId="3" borderId="15" xfId="15" applyNumberFormat="1" applyFont="1" applyFill="1" applyBorder="1" applyAlignment="1">
      <alignment/>
    </xf>
    <xf numFmtId="165" fontId="3" fillId="3" borderId="2" xfId="15" applyNumberFormat="1" applyFont="1" applyFill="1" applyBorder="1" applyAlignment="1">
      <alignment/>
    </xf>
    <xf numFmtId="164" fontId="3" fillId="3" borderId="15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64" fontId="6" fillId="0" borderId="2" xfId="17" applyNumberFormat="1" applyFont="1" applyFill="1" applyBorder="1" applyAlignment="1">
      <alignment horizontal="center"/>
    </xf>
    <xf numFmtId="164" fontId="3" fillId="3" borderId="2" xfId="17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166" fontId="3" fillId="0" borderId="2" xfId="19" applyNumberFormat="1" applyFont="1" applyFill="1" applyBorder="1" applyAlignment="1">
      <alignment/>
    </xf>
    <xf numFmtId="165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17" xfId="0" applyFill="1" applyBorder="1" applyAlignment="1">
      <alignment/>
    </xf>
    <xf numFmtId="164" fontId="6" fillId="3" borderId="12" xfId="17" applyNumberFormat="1" applyFont="1" applyFill="1" applyBorder="1" applyAlignment="1">
      <alignment horizontal="center"/>
    </xf>
    <xf numFmtId="164" fontId="6" fillId="3" borderId="15" xfId="17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left" indent="1"/>
    </xf>
    <xf numFmtId="0" fontId="6" fillId="3" borderId="12" xfId="0" applyFont="1" applyFill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164" fontId="3" fillId="0" borderId="0" xfId="17" applyNumberFormat="1" applyFont="1" applyFill="1" applyBorder="1" applyAlignment="1">
      <alignment horizontal="center"/>
    </xf>
    <xf numFmtId="164" fontId="3" fillId="0" borderId="2" xfId="17" applyNumberFormat="1" applyFont="1" applyFill="1" applyBorder="1" applyAlignment="1">
      <alignment horizontal="center"/>
    </xf>
    <xf numFmtId="166" fontId="3" fillId="0" borderId="0" xfId="19" applyNumberFormat="1" applyFont="1" applyAlignment="1">
      <alignment horizontal="right"/>
    </xf>
    <xf numFmtId="166" fontId="3" fillId="0" borderId="2" xfId="19" applyNumberFormat="1" applyFont="1" applyFill="1" applyBorder="1" applyAlignment="1">
      <alignment horizontal="right"/>
    </xf>
    <xf numFmtId="164" fontId="6" fillId="3" borderId="15" xfId="15" applyNumberFormat="1" applyFont="1" applyFill="1" applyBorder="1" applyAlignment="1">
      <alignment/>
    </xf>
    <xf numFmtId="164" fontId="6" fillId="0" borderId="15" xfId="17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indent="1"/>
    </xf>
    <xf numFmtId="0" fontId="6" fillId="3" borderId="7" xfId="0" applyFont="1" applyFill="1" applyBorder="1" applyAlignment="1">
      <alignment horizontal="left" indent="1"/>
    </xf>
    <xf numFmtId="164" fontId="3" fillId="3" borderId="7" xfId="17" applyNumberFormat="1" applyFont="1" applyFill="1" applyBorder="1" applyAlignment="1">
      <alignment horizontal="center"/>
    </xf>
    <xf numFmtId="164" fontId="3" fillId="3" borderId="17" xfId="17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166" fontId="3" fillId="0" borderId="0" xfId="19" applyNumberFormat="1" applyFont="1" applyBorder="1" applyAlignment="1">
      <alignment/>
    </xf>
    <xf numFmtId="166" fontId="3" fillId="0" borderId="0" xfId="19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2" xfId="19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165" fontId="3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3" borderId="19" xfId="17" applyNumberFormat="1" applyFont="1" applyFill="1" applyBorder="1" applyAlignment="1">
      <alignment horizontal="center"/>
    </xf>
    <xf numFmtId="164" fontId="3" fillId="3" borderId="20" xfId="17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 indent="1"/>
    </xf>
    <xf numFmtId="0" fontId="3" fillId="3" borderId="12" xfId="0" applyFont="1" applyFill="1" applyBorder="1" applyAlignment="1">
      <alignment horizontal="left" indent="1"/>
    </xf>
    <xf numFmtId="164" fontId="3" fillId="3" borderId="12" xfId="17" applyNumberFormat="1" applyFont="1" applyFill="1" applyBorder="1" applyAlignment="1">
      <alignment horizontal="center"/>
    </xf>
    <xf numFmtId="164" fontId="3" fillId="3" borderId="15" xfId="17" applyNumberFormat="1" applyFont="1" applyFill="1" applyBorder="1" applyAlignment="1">
      <alignment horizontal="center"/>
    </xf>
    <xf numFmtId="2" fontId="3" fillId="0" borderId="0" xfId="19" applyNumberFormat="1" applyFont="1" applyBorder="1" applyAlignment="1">
      <alignment/>
    </xf>
    <xf numFmtId="2" fontId="3" fillId="0" borderId="2" xfId="19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0" fontId="3" fillId="4" borderId="1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17" xfId="0" applyFill="1" applyBorder="1" applyAlignment="1">
      <alignment/>
    </xf>
    <xf numFmtId="0" fontId="0" fillId="4" borderId="0" xfId="0" applyFill="1" applyAlignment="1">
      <alignment horizontal="left"/>
    </xf>
    <xf numFmtId="0" fontId="6" fillId="3" borderId="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6" fillId="3" borderId="1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4F1F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showGridLines="0" tabSelected="1" zoomScale="85" zoomScaleNormal="85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35.140625" style="0" customWidth="1"/>
    <col min="4" max="5" width="11.00390625" style="0" customWidth="1"/>
    <col min="6" max="13" width="11.00390625" style="1" customWidth="1"/>
  </cols>
  <sheetData>
    <row r="1" ht="13.5" thickBot="1"/>
    <row r="2" spans="2:13" ht="23.25">
      <c r="B2" s="116" t="s">
        <v>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2:13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ht="21" customHeight="1">
      <c r="B4" s="119" t="s">
        <v>83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2:13" ht="12.75" customHeight="1" thickBot="1">
      <c r="B5" s="122" t="s"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2:13" ht="12.75">
      <c r="B6" s="5"/>
      <c r="C6" s="6"/>
      <c r="D6" s="7" t="s">
        <v>1</v>
      </c>
      <c r="E6" s="7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9" t="s">
        <v>10</v>
      </c>
    </row>
    <row r="7" spans="2:13" ht="13.5" thickBot="1">
      <c r="B7" s="10"/>
      <c r="C7" s="11"/>
      <c r="D7" s="12" t="s">
        <v>11</v>
      </c>
      <c r="E7" s="12" t="s">
        <v>11</v>
      </c>
      <c r="F7" s="13" t="s">
        <v>11</v>
      </c>
      <c r="G7" s="13" t="s">
        <v>11</v>
      </c>
      <c r="H7" s="13" t="s">
        <v>11</v>
      </c>
      <c r="I7" s="13" t="s">
        <v>11</v>
      </c>
      <c r="J7" s="13" t="s">
        <v>11</v>
      </c>
      <c r="K7" s="13" t="s">
        <v>11</v>
      </c>
      <c r="L7" s="13" t="s">
        <v>11</v>
      </c>
      <c r="M7" s="14" t="s">
        <v>11</v>
      </c>
    </row>
    <row r="8" spans="2:13" s="15" customFormat="1" ht="12.75">
      <c r="B8" s="16"/>
      <c r="C8" s="17"/>
      <c r="D8" s="18"/>
      <c r="E8" s="18"/>
      <c r="F8" s="19"/>
      <c r="G8" s="19"/>
      <c r="H8" s="19"/>
      <c r="I8" s="19"/>
      <c r="J8" s="19"/>
      <c r="K8" s="19"/>
      <c r="L8" s="49"/>
      <c r="M8" s="59"/>
    </row>
    <row r="9" spans="2:13" s="15" customFormat="1" ht="12.75">
      <c r="B9" s="20" t="s">
        <v>12</v>
      </c>
      <c r="C9" s="17"/>
      <c r="D9" s="46">
        <v>1164</v>
      </c>
      <c r="E9" s="46">
        <v>52</v>
      </c>
      <c r="F9" s="46">
        <v>9</v>
      </c>
      <c r="G9" s="46">
        <v>80</v>
      </c>
      <c r="H9" s="46">
        <v>200</v>
      </c>
      <c r="I9" s="46">
        <v>350</v>
      </c>
      <c r="J9" s="46">
        <v>561</v>
      </c>
      <c r="K9" s="46">
        <v>694</v>
      </c>
      <c r="L9" s="46">
        <v>847</v>
      </c>
      <c r="M9" s="60">
        <v>1011</v>
      </c>
    </row>
    <row r="10" spans="2:13" s="15" customFormat="1" ht="12.75">
      <c r="B10" s="54"/>
      <c r="C10" s="17"/>
      <c r="D10" s="46"/>
      <c r="E10" s="46"/>
      <c r="F10" s="46"/>
      <c r="G10" s="46"/>
      <c r="H10" s="46"/>
      <c r="I10" s="46"/>
      <c r="J10" s="46"/>
      <c r="K10" s="46"/>
      <c r="L10" s="46"/>
      <c r="M10" s="60"/>
    </row>
    <row r="11" spans="2:13" ht="12.75">
      <c r="B11" s="114" t="s">
        <v>58</v>
      </c>
      <c r="C11" s="125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ht="12.75">
      <c r="B12" s="2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2:13" ht="12.75">
      <c r="B13" s="126" t="s">
        <v>14</v>
      </c>
      <c r="C13" s="127"/>
      <c r="D13" s="26">
        <v>8387</v>
      </c>
      <c r="E13" s="26">
        <v>9351</v>
      </c>
      <c r="F13" s="26">
        <v>10098</v>
      </c>
      <c r="G13" s="26">
        <v>10857</v>
      </c>
      <c r="H13" s="26">
        <v>11672</v>
      </c>
      <c r="I13" s="26">
        <v>12434</v>
      </c>
      <c r="J13" s="26">
        <v>13242</v>
      </c>
      <c r="K13" s="26">
        <v>14103</v>
      </c>
      <c r="L13" s="26">
        <v>15019</v>
      </c>
      <c r="M13" s="61">
        <v>15996</v>
      </c>
    </row>
    <row r="14" spans="2:13" ht="12.75">
      <c r="B14" s="27" t="s">
        <v>16</v>
      </c>
      <c r="C14" s="28"/>
      <c r="D14" s="29">
        <v>5100</v>
      </c>
      <c r="E14" s="29">
        <v>5355</v>
      </c>
      <c r="F14" s="29">
        <v>5623</v>
      </c>
      <c r="G14" s="29">
        <v>5904</v>
      </c>
      <c r="H14" s="29">
        <v>6081</v>
      </c>
      <c r="I14" s="29">
        <v>6263</v>
      </c>
      <c r="J14" s="29">
        <v>6451</v>
      </c>
      <c r="K14" s="29">
        <v>6645</v>
      </c>
      <c r="L14" s="29">
        <v>6844</v>
      </c>
      <c r="M14" s="62">
        <v>7050</v>
      </c>
    </row>
    <row r="15" spans="2:13" ht="12.75">
      <c r="B15" s="128" t="s">
        <v>33</v>
      </c>
      <c r="C15" s="129"/>
      <c r="D15" s="29">
        <v>5424</v>
      </c>
      <c r="E15" s="29">
        <v>5695</v>
      </c>
      <c r="F15" s="29">
        <v>5980</v>
      </c>
      <c r="G15" s="29">
        <v>6279</v>
      </c>
      <c r="H15" s="29">
        <v>6562</v>
      </c>
      <c r="I15" s="29">
        <v>6693</v>
      </c>
      <c r="J15" s="29">
        <v>6827</v>
      </c>
      <c r="K15" s="29">
        <v>6963</v>
      </c>
      <c r="L15" s="29">
        <v>7102</v>
      </c>
      <c r="M15" s="62">
        <v>7244</v>
      </c>
    </row>
    <row r="16" spans="2:13" ht="12.75">
      <c r="B16" s="126" t="s">
        <v>19</v>
      </c>
      <c r="C16" s="127"/>
      <c r="D16" s="31">
        <v>6658</v>
      </c>
      <c r="E16" s="31">
        <v>5100</v>
      </c>
      <c r="F16" s="31">
        <v>5200</v>
      </c>
      <c r="G16" s="31">
        <v>5400</v>
      </c>
      <c r="H16" s="31">
        <v>2700</v>
      </c>
      <c r="I16" s="31">
        <v>2700</v>
      </c>
      <c r="J16" s="31">
        <v>2920</v>
      </c>
      <c r="K16" s="31">
        <v>2920</v>
      </c>
      <c r="L16" s="31">
        <v>3000</v>
      </c>
      <c r="M16" s="69">
        <v>3130</v>
      </c>
    </row>
    <row r="17" spans="2:13" ht="12.75">
      <c r="B17" s="128" t="s">
        <v>15</v>
      </c>
      <c r="C17" s="129"/>
      <c r="D17" s="29">
        <v>675</v>
      </c>
      <c r="E17" s="29">
        <v>708.75</v>
      </c>
      <c r="F17" s="29">
        <v>744.1875</v>
      </c>
      <c r="G17" s="29">
        <v>781.396875</v>
      </c>
      <c r="H17" s="29">
        <v>804.83878125</v>
      </c>
      <c r="I17" s="29">
        <v>828.9839446875001</v>
      </c>
      <c r="J17" s="29">
        <v>853.8534630281251</v>
      </c>
      <c r="K17" s="29">
        <v>879.4690669189689</v>
      </c>
      <c r="L17" s="29">
        <v>905.853138926538</v>
      </c>
      <c r="M17" s="62">
        <v>933.0287330943341</v>
      </c>
    </row>
    <row r="18" spans="2:13" ht="12.75">
      <c r="B18" s="27" t="s">
        <v>17</v>
      </c>
      <c r="C18" s="28"/>
      <c r="D18" s="29">
        <v>469</v>
      </c>
      <c r="E18" s="29">
        <v>492.45</v>
      </c>
      <c r="F18" s="29">
        <v>517.0725</v>
      </c>
      <c r="G18" s="29">
        <v>542.9261250000002</v>
      </c>
      <c r="H18" s="29">
        <v>559.2139087500002</v>
      </c>
      <c r="I18" s="29">
        <v>575.9903260125002</v>
      </c>
      <c r="J18" s="29">
        <v>593.2700357928752</v>
      </c>
      <c r="K18" s="29">
        <v>611.0681368666615</v>
      </c>
      <c r="L18" s="29">
        <v>629.4001809726614</v>
      </c>
      <c r="M18" s="62">
        <v>648.2821864018413</v>
      </c>
    </row>
    <row r="19" spans="2:13" ht="12.75">
      <c r="B19" s="55" t="s">
        <v>20</v>
      </c>
      <c r="C19" s="28"/>
      <c r="D19" s="52">
        <v>360</v>
      </c>
      <c r="E19" s="52">
        <v>3000</v>
      </c>
      <c r="F19" s="52">
        <v>3250</v>
      </c>
      <c r="G19" s="52"/>
      <c r="H19" s="52"/>
      <c r="I19" s="52"/>
      <c r="J19" s="52"/>
      <c r="K19" s="52"/>
      <c r="L19" s="52"/>
      <c r="M19" s="63"/>
    </row>
    <row r="20" spans="2:13" ht="12.75">
      <c r="B20" s="55"/>
      <c r="C20" s="28"/>
      <c r="D20" s="39">
        <f>SUM(D13:D19)</f>
        <v>27073</v>
      </c>
      <c r="E20" s="39">
        <f aca="true" t="shared" si="0" ref="E20:M20">SUM(E13:E19)</f>
        <v>29702.2</v>
      </c>
      <c r="F20" s="39">
        <f t="shared" si="0"/>
        <v>31412.26</v>
      </c>
      <c r="G20" s="39">
        <f t="shared" si="0"/>
        <v>29764.323</v>
      </c>
      <c r="H20" s="39">
        <f t="shared" si="0"/>
        <v>28379.05269</v>
      </c>
      <c r="I20" s="39">
        <f t="shared" si="0"/>
        <v>29494.9742707</v>
      </c>
      <c r="J20" s="39">
        <f t="shared" si="0"/>
        <v>30887.123498820998</v>
      </c>
      <c r="K20" s="39">
        <f t="shared" si="0"/>
        <v>32121.537203785632</v>
      </c>
      <c r="L20" s="39">
        <f t="shared" si="0"/>
        <v>33500.2533198992</v>
      </c>
      <c r="M20" s="64">
        <f t="shared" si="0"/>
        <v>35001.31091949617</v>
      </c>
    </row>
    <row r="21" spans="2:13" ht="12.75">
      <c r="B21" s="23" t="s">
        <v>34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62"/>
    </row>
    <row r="22" spans="2:13" ht="12.75">
      <c r="B22" s="55" t="s">
        <v>35</v>
      </c>
      <c r="C22" s="28"/>
      <c r="D22" s="38">
        <v>-7471</v>
      </c>
      <c r="E22" s="38">
        <v>-7882</v>
      </c>
      <c r="F22" s="38">
        <v>-8315</v>
      </c>
      <c r="G22" s="38">
        <v>-8773</v>
      </c>
      <c r="H22" s="38">
        <v>-9255</v>
      </c>
      <c r="I22" s="38">
        <v>-9811</v>
      </c>
      <c r="J22" s="38">
        <v>-10399</v>
      </c>
      <c r="K22" s="38">
        <v>-11023</v>
      </c>
      <c r="L22" s="38">
        <v>-11685</v>
      </c>
      <c r="M22" s="32">
        <v>-12386</v>
      </c>
    </row>
    <row r="23" spans="2:13" ht="12.75">
      <c r="B23" s="55" t="s">
        <v>36</v>
      </c>
      <c r="C23" s="28"/>
      <c r="D23" s="38">
        <v>-3645</v>
      </c>
      <c r="E23" s="38">
        <v>-3809</v>
      </c>
      <c r="F23" s="38">
        <v>-3980</v>
      </c>
      <c r="G23" s="38">
        <v>-4160</v>
      </c>
      <c r="H23" s="38">
        <v>-4347</v>
      </c>
      <c r="I23" s="38">
        <v>-4542</v>
      </c>
      <c r="J23" s="38">
        <v>-4747</v>
      </c>
      <c r="K23" s="38">
        <v>-4960</v>
      </c>
      <c r="L23" s="38">
        <v>-5184</v>
      </c>
      <c r="M23" s="32">
        <v>-5417</v>
      </c>
    </row>
    <row r="24" spans="2:13" ht="12.75">
      <c r="B24" s="55" t="s">
        <v>37</v>
      </c>
      <c r="C24" s="28"/>
      <c r="D24" s="38">
        <v>-457</v>
      </c>
      <c r="E24" s="38">
        <v>-503</v>
      </c>
      <c r="F24" s="38">
        <v>-553</v>
      </c>
      <c r="G24" s="38">
        <v>-608</v>
      </c>
      <c r="H24" s="38">
        <v>-669</v>
      </c>
      <c r="I24" s="38">
        <v>-736</v>
      </c>
      <c r="J24" s="38">
        <v>-810</v>
      </c>
      <c r="K24" s="38">
        <v>-891</v>
      </c>
      <c r="L24" s="38">
        <v>-980</v>
      </c>
      <c r="M24" s="32">
        <v>-1078</v>
      </c>
    </row>
    <row r="25" spans="2:13" ht="12.75">
      <c r="B25" s="55" t="s">
        <v>38</v>
      </c>
      <c r="C25" s="28"/>
      <c r="D25" s="38">
        <v>-92</v>
      </c>
      <c r="E25" s="38">
        <v>-179</v>
      </c>
      <c r="F25" s="38">
        <v>-170</v>
      </c>
      <c r="G25" s="38">
        <v>-160</v>
      </c>
      <c r="H25" s="38">
        <v>-151</v>
      </c>
      <c r="I25" s="38">
        <v>-154</v>
      </c>
      <c r="J25" s="38">
        <v>-182</v>
      </c>
      <c r="K25" s="38">
        <v>-198</v>
      </c>
      <c r="L25" s="38">
        <v>-185</v>
      </c>
      <c r="M25" s="32">
        <v>-174</v>
      </c>
    </row>
    <row r="26" spans="2:13" ht="12.75">
      <c r="B26" s="55" t="s">
        <v>39</v>
      </c>
      <c r="C26" s="28"/>
      <c r="D26" s="38">
        <v>-347</v>
      </c>
      <c r="E26" s="38">
        <v>-364</v>
      </c>
      <c r="F26" s="38">
        <v>-383</v>
      </c>
      <c r="G26" s="38">
        <v>-402</v>
      </c>
      <c r="H26" s="38">
        <v>-422</v>
      </c>
      <c r="I26" s="38">
        <v>-443</v>
      </c>
      <c r="J26" s="38">
        <v>-465</v>
      </c>
      <c r="K26" s="38">
        <v>-488</v>
      </c>
      <c r="L26" s="38">
        <v>-513</v>
      </c>
      <c r="M26" s="32">
        <v>-538</v>
      </c>
    </row>
    <row r="27" spans="2:13" ht="12.75">
      <c r="B27" s="55" t="s">
        <v>40</v>
      </c>
      <c r="C27" s="28"/>
      <c r="D27" s="38">
        <v>-841</v>
      </c>
      <c r="E27" s="38">
        <v>-875</v>
      </c>
      <c r="F27" s="38">
        <v>-910</v>
      </c>
      <c r="G27" s="38">
        <v>-946</v>
      </c>
      <c r="H27" s="38">
        <v>-984</v>
      </c>
      <c r="I27" s="38">
        <v>-1023</v>
      </c>
      <c r="J27" s="38">
        <v>-1064</v>
      </c>
      <c r="K27" s="38">
        <v>-1107</v>
      </c>
      <c r="L27" s="38">
        <v>-1151</v>
      </c>
      <c r="M27" s="32">
        <v>-1197</v>
      </c>
    </row>
    <row r="28" spans="2:13" ht="12.75">
      <c r="B28" s="48" t="s">
        <v>41</v>
      </c>
      <c r="C28" s="28"/>
      <c r="D28" s="47">
        <v>-7200</v>
      </c>
      <c r="E28" s="47">
        <v>-7359</v>
      </c>
      <c r="F28" s="47">
        <v>-7436</v>
      </c>
      <c r="G28" s="47">
        <v>-7616</v>
      </c>
      <c r="H28" s="47">
        <v>-8224</v>
      </c>
      <c r="I28" s="47">
        <v>-8280</v>
      </c>
      <c r="J28" s="47">
        <v>-8434</v>
      </c>
      <c r="K28" s="47">
        <v>-9174</v>
      </c>
      <c r="L28" s="47">
        <v>-9279</v>
      </c>
      <c r="M28" s="91">
        <v>-9367</v>
      </c>
    </row>
    <row r="29" spans="2:13" ht="12.75">
      <c r="B29" s="48"/>
      <c r="C29" s="28"/>
      <c r="D29" s="40">
        <f>SUM(D22:D28)</f>
        <v>-20053</v>
      </c>
      <c r="E29" s="40">
        <f aca="true" t="shared" si="1" ref="E29:M29">SUM(E22:E28)</f>
        <v>-20971</v>
      </c>
      <c r="F29" s="40">
        <f t="shared" si="1"/>
        <v>-21747</v>
      </c>
      <c r="G29" s="40">
        <f t="shared" si="1"/>
        <v>-22665</v>
      </c>
      <c r="H29" s="40">
        <f t="shared" si="1"/>
        <v>-24052</v>
      </c>
      <c r="I29" s="40">
        <f t="shared" si="1"/>
        <v>-24989</v>
      </c>
      <c r="J29" s="40">
        <f t="shared" si="1"/>
        <v>-26101</v>
      </c>
      <c r="K29" s="40">
        <f t="shared" si="1"/>
        <v>-27841</v>
      </c>
      <c r="L29" s="40">
        <f t="shared" si="1"/>
        <v>-28977</v>
      </c>
      <c r="M29" s="66">
        <f t="shared" si="1"/>
        <v>-30157</v>
      </c>
    </row>
    <row r="30" spans="2:13" ht="12.75">
      <c r="B30" s="56"/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67"/>
    </row>
    <row r="31" spans="2:13" ht="12.75">
      <c r="B31" s="114" t="s">
        <v>91</v>
      </c>
      <c r="C31" s="115"/>
      <c r="L31" s="34"/>
      <c r="M31" s="71"/>
    </row>
    <row r="32" spans="2:17" ht="12.75">
      <c r="B32" s="126" t="s">
        <v>50</v>
      </c>
      <c r="C32" s="127"/>
      <c r="D32" s="31">
        <v>-3421</v>
      </c>
      <c r="E32" s="31">
        <v>-1250</v>
      </c>
      <c r="F32" s="31">
        <v>0</v>
      </c>
      <c r="G32" s="31">
        <v>-75</v>
      </c>
      <c r="H32" s="31">
        <v>-400</v>
      </c>
      <c r="I32" s="31">
        <v>-300</v>
      </c>
      <c r="J32" s="31">
        <v>-100</v>
      </c>
      <c r="K32" s="31">
        <v>-500</v>
      </c>
      <c r="L32" s="31">
        <v>-275</v>
      </c>
      <c r="M32" s="69">
        <v>-300</v>
      </c>
      <c r="P32" s="44"/>
      <c r="Q32" s="44"/>
    </row>
    <row r="33" spans="2:17" ht="12.75">
      <c r="B33" s="126" t="s">
        <v>21</v>
      </c>
      <c r="C33" s="127"/>
      <c r="D33" s="31">
        <v>-829</v>
      </c>
      <c r="E33" s="31">
        <v>-900</v>
      </c>
      <c r="F33" s="31">
        <v>-1950</v>
      </c>
      <c r="G33" s="31">
        <v>-2000</v>
      </c>
      <c r="H33" s="31">
        <v>-2150</v>
      </c>
      <c r="I33" s="31">
        <v>-5400</v>
      </c>
      <c r="J33" s="31">
        <v>-6600</v>
      </c>
      <c r="K33" s="31">
        <v>-3050</v>
      </c>
      <c r="L33" s="31">
        <v>-3150</v>
      </c>
      <c r="M33" s="69">
        <v>-3150</v>
      </c>
      <c r="P33" s="44"/>
      <c r="Q33" s="44"/>
    </row>
    <row r="34" spans="2:13" ht="12.75">
      <c r="B34" s="126" t="s">
        <v>22</v>
      </c>
      <c r="C34" s="127"/>
      <c r="D34" s="31">
        <v>-8334</v>
      </c>
      <c r="E34" s="31">
        <v>-7544</v>
      </c>
      <c r="F34" s="31">
        <v>-7948</v>
      </c>
      <c r="G34" s="31">
        <v>-8357</v>
      </c>
      <c r="H34" s="31">
        <v>-6038</v>
      </c>
      <c r="I34" s="31">
        <v>-6417</v>
      </c>
      <c r="J34" s="31">
        <v>-6799</v>
      </c>
      <c r="K34" s="31">
        <v>-7186</v>
      </c>
      <c r="L34" s="31">
        <v>-7576</v>
      </c>
      <c r="M34" s="69">
        <v>-7721</v>
      </c>
    </row>
    <row r="35" spans="2:13" ht="12.75">
      <c r="B35" s="126" t="s">
        <v>23</v>
      </c>
      <c r="C35" s="127"/>
      <c r="D35" s="31">
        <v>-1357</v>
      </c>
      <c r="E35" s="31">
        <v>-1450</v>
      </c>
      <c r="F35" s="31">
        <v>-1550</v>
      </c>
      <c r="G35" s="31">
        <v>-1600</v>
      </c>
      <c r="H35" s="31">
        <v>-750</v>
      </c>
      <c r="I35" s="31">
        <v>-750</v>
      </c>
      <c r="J35" s="31">
        <v>-800</v>
      </c>
      <c r="K35" s="31">
        <v>-800</v>
      </c>
      <c r="L35" s="31">
        <v>-850</v>
      </c>
      <c r="M35" s="69">
        <v>-850</v>
      </c>
    </row>
    <row r="36" spans="2:13" ht="12.75">
      <c r="B36" s="126" t="s">
        <v>24</v>
      </c>
      <c r="C36" s="127"/>
      <c r="D36" s="31">
        <v>-1178</v>
      </c>
      <c r="E36" s="31">
        <v>-360</v>
      </c>
      <c r="F36" s="31">
        <v>-610</v>
      </c>
      <c r="G36" s="31">
        <v>-1200</v>
      </c>
      <c r="H36" s="31">
        <v>-740</v>
      </c>
      <c r="I36" s="31">
        <v>-720</v>
      </c>
      <c r="J36" s="31">
        <v>-920</v>
      </c>
      <c r="K36" s="31">
        <v>-1150</v>
      </c>
      <c r="L36" s="31">
        <v>-545</v>
      </c>
      <c r="M36" s="69">
        <v>-1245</v>
      </c>
    </row>
    <row r="37" spans="2:13" ht="12.75">
      <c r="B37" s="126" t="s">
        <v>25</v>
      </c>
      <c r="C37" s="127"/>
      <c r="D37" s="31">
        <v>-79</v>
      </c>
      <c r="E37" s="31">
        <v>-84</v>
      </c>
      <c r="F37" s="31">
        <v>-75</v>
      </c>
      <c r="G37" s="31">
        <v>-50</v>
      </c>
      <c r="H37" s="31">
        <v>10</v>
      </c>
      <c r="I37" s="31">
        <v>-80</v>
      </c>
      <c r="J37" s="31">
        <v>-80</v>
      </c>
      <c r="K37" s="31">
        <v>-90</v>
      </c>
      <c r="L37" s="31">
        <v>-92</v>
      </c>
      <c r="M37" s="69">
        <v>-85</v>
      </c>
    </row>
    <row r="38" spans="2:13" ht="12.75">
      <c r="B38" s="126" t="s">
        <v>26</v>
      </c>
      <c r="C38" s="127"/>
      <c r="D38" s="33">
        <v>-20</v>
      </c>
      <c r="E38" s="33">
        <v>-75</v>
      </c>
      <c r="F38" s="33">
        <v>-90</v>
      </c>
      <c r="G38" s="33">
        <v>-495</v>
      </c>
      <c r="H38" s="33">
        <v>-95</v>
      </c>
      <c r="I38" s="33">
        <v>-95</v>
      </c>
      <c r="J38" s="33">
        <v>-95</v>
      </c>
      <c r="K38" s="33">
        <v>-645</v>
      </c>
      <c r="L38" s="33">
        <v>-95</v>
      </c>
      <c r="M38" s="92">
        <v>-95</v>
      </c>
    </row>
    <row r="39" spans="2:13" ht="12.75">
      <c r="B39" s="126"/>
      <c r="C39" s="127"/>
      <c r="D39" s="50">
        <f>SUM(D32:D38)</f>
        <v>-15218</v>
      </c>
      <c r="E39" s="50">
        <f aca="true" t="shared" si="2" ref="E39:M39">SUM(E32:E38)</f>
        <v>-11663</v>
      </c>
      <c r="F39" s="50">
        <f t="shared" si="2"/>
        <v>-12223</v>
      </c>
      <c r="G39" s="50">
        <f t="shared" si="2"/>
        <v>-13777</v>
      </c>
      <c r="H39" s="50">
        <f t="shared" si="2"/>
        <v>-10163</v>
      </c>
      <c r="I39" s="50">
        <f t="shared" si="2"/>
        <v>-13762</v>
      </c>
      <c r="J39" s="50">
        <f t="shared" si="2"/>
        <v>-15394</v>
      </c>
      <c r="K39" s="50">
        <f t="shared" si="2"/>
        <v>-13421</v>
      </c>
      <c r="L39" s="50">
        <f t="shared" si="2"/>
        <v>-12583</v>
      </c>
      <c r="M39" s="70">
        <f t="shared" si="2"/>
        <v>-13446</v>
      </c>
    </row>
    <row r="40" spans="2:13" ht="12.75">
      <c r="B40" s="24"/>
      <c r="C40" s="28"/>
      <c r="D40" s="50"/>
      <c r="E40" s="50"/>
      <c r="F40" s="50"/>
      <c r="G40" s="50"/>
      <c r="H40" s="50"/>
      <c r="I40" s="50"/>
      <c r="J40" s="50"/>
      <c r="K40" s="50"/>
      <c r="L40" s="50"/>
      <c r="M40" s="70"/>
    </row>
    <row r="41" spans="2:13" ht="13.5" thickBot="1">
      <c r="B41" s="93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6"/>
    </row>
    <row r="42" spans="2:13" ht="12.75">
      <c r="B42" s="24"/>
      <c r="C42" s="28"/>
      <c r="D42" s="50"/>
      <c r="E42" s="50"/>
      <c r="F42" s="50"/>
      <c r="G42" s="50"/>
      <c r="H42" s="50"/>
      <c r="I42" s="50"/>
      <c r="J42" s="50"/>
      <c r="K42" s="50"/>
      <c r="L42" s="50"/>
      <c r="M42" s="70"/>
    </row>
    <row r="43" spans="2:17" s="15" customFormat="1" ht="12.75">
      <c r="B43" s="114" t="s">
        <v>59</v>
      </c>
      <c r="C43" s="115"/>
      <c r="D43" s="21"/>
      <c r="E43" s="21"/>
      <c r="F43" s="21"/>
      <c r="G43" s="21"/>
      <c r="H43" s="21"/>
      <c r="I43" s="21"/>
      <c r="J43" s="21"/>
      <c r="K43" s="21"/>
      <c r="L43" s="21"/>
      <c r="M43" s="22"/>
      <c r="Q43"/>
    </row>
    <row r="44" spans="2:16" ht="12.75">
      <c r="B44" s="24" t="s">
        <v>27</v>
      </c>
      <c r="C44" s="25"/>
      <c r="D44" s="31">
        <v>320</v>
      </c>
      <c r="E44" s="31">
        <v>0</v>
      </c>
      <c r="F44" s="31">
        <v>0</v>
      </c>
      <c r="G44" s="31">
        <v>0</v>
      </c>
      <c r="H44" s="31">
        <v>0</v>
      </c>
      <c r="I44" s="31">
        <v>500</v>
      </c>
      <c r="J44" s="31">
        <v>1000</v>
      </c>
      <c r="K44" s="31">
        <v>0</v>
      </c>
      <c r="L44" s="31">
        <v>0</v>
      </c>
      <c r="M44" s="69">
        <v>0</v>
      </c>
      <c r="P44" s="34"/>
    </row>
    <row r="45" spans="2:13" ht="12.75">
      <c r="B45" s="24" t="s">
        <v>28</v>
      </c>
      <c r="C45" s="25"/>
      <c r="D45" s="31">
        <v>-84</v>
      </c>
      <c r="E45" s="31">
        <v>-128</v>
      </c>
      <c r="F45" s="31">
        <v>-138</v>
      </c>
      <c r="G45" s="31">
        <v>-135</v>
      </c>
      <c r="H45" s="31">
        <v>-144</v>
      </c>
      <c r="I45" s="31">
        <v>-162</v>
      </c>
      <c r="J45" s="31">
        <v>-195</v>
      </c>
      <c r="K45" s="31">
        <v>-221</v>
      </c>
      <c r="L45" s="31">
        <v>-168</v>
      </c>
      <c r="M45" s="69">
        <v>-147</v>
      </c>
    </row>
    <row r="46" spans="2:13" ht="12.75">
      <c r="B46" s="35" t="s">
        <v>42</v>
      </c>
      <c r="C46" s="36"/>
      <c r="D46" s="105">
        <f>2595+84</f>
        <v>2679</v>
      </c>
      <c r="E46" s="105">
        <f>D46+SUM(E44:E45)</f>
        <v>2551</v>
      </c>
      <c r="F46" s="105">
        <f>E46+SUM(F44:F45)</f>
        <v>2413</v>
      </c>
      <c r="G46" s="105">
        <f aca="true" t="shared" si="3" ref="G46:M46">F46+SUM(G44:G45)</f>
        <v>2278</v>
      </c>
      <c r="H46" s="105">
        <f t="shared" si="3"/>
        <v>2134</v>
      </c>
      <c r="I46" s="105">
        <f t="shared" si="3"/>
        <v>2472</v>
      </c>
      <c r="J46" s="105">
        <f t="shared" si="3"/>
        <v>3277</v>
      </c>
      <c r="K46" s="105">
        <f t="shared" si="3"/>
        <v>3056</v>
      </c>
      <c r="L46" s="105">
        <f t="shared" si="3"/>
        <v>2888</v>
      </c>
      <c r="M46" s="106">
        <f t="shared" si="3"/>
        <v>2741</v>
      </c>
    </row>
    <row r="47" spans="2:13" ht="12.75">
      <c r="B47" s="107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10"/>
    </row>
    <row r="48" spans="2:13" ht="12.75">
      <c r="B48" s="35"/>
      <c r="C48" s="97"/>
      <c r="D48" s="50"/>
      <c r="E48" s="50"/>
      <c r="F48" s="50"/>
      <c r="G48" s="50"/>
      <c r="H48" s="50"/>
      <c r="I48" s="50"/>
      <c r="J48" s="50"/>
      <c r="K48" s="50"/>
      <c r="L48" s="50"/>
      <c r="M48" s="70"/>
    </row>
    <row r="49" spans="2:13" s="15" customFormat="1" ht="12.75">
      <c r="B49" s="114" t="s">
        <v>29</v>
      </c>
      <c r="C49" s="115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2:13" ht="12.75">
      <c r="B50" s="24" t="s">
        <v>30</v>
      </c>
      <c r="C50" s="25"/>
      <c r="D50" s="31">
        <v>-2167</v>
      </c>
      <c r="E50" s="31">
        <v>-5155</v>
      </c>
      <c r="F50" s="31">
        <v>-5805</v>
      </c>
      <c r="G50" s="31">
        <v>-2700</v>
      </c>
      <c r="H50" s="31">
        <v>-2830</v>
      </c>
      <c r="I50" s="31">
        <v>-2205</v>
      </c>
      <c r="J50" s="31">
        <v>-1675</v>
      </c>
      <c r="K50" s="31">
        <v>-1535</v>
      </c>
      <c r="L50" s="31">
        <v>-1985</v>
      </c>
      <c r="M50" s="69">
        <v>-1575</v>
      </c>
    </row>
    <row r="51" spans="2:13" ht="12.75">
      <c r="B51" s="24" t="s">
        <v>31</v>
      </c>
      <c r="C51" s="25"/>
      <c r="D51" s="31">
        <v>1740</v>
      </c>
      <c r="E51" s="31">
        <v>650</v>
      </c>
      <c r="F51" s="31">
        <v>1000</v>
      </c>
      <c r="G51" s="31">
        <v>1900</v>
      </c>
      <c r="H51" s="31">
        <v>600</v>
      </c>
      <c r="I51" s="31">
        <v>2900</v>
      </c>
      <c r="J51" s="31">
        <v>3000</v>
      </c>
      <c r="K51" s="31">
        <v>1700</v>
      </c>
      <c r="L51" s="31">
        <v>1000</v>
      </c>
      <c r="M51" s="69">
        <v>1000</v>
      </c>
    </row>
    <row r="52" spans="1:13" ht="12.75">
      <c r="A52" t="s">
        <v>18</v>
      </c>
      <c r="B52" s="35" t="s">
        <v>43</v>
      </c>
      <c r="C52" s="36"/>
      <c r="D52" s="105">
        <v>5590</v>
      </c>
      <c r="E52" s="105">
        <f>D52+(SUM(E50:E51)*-1)</f>
        <v>10095</v>
      </c>
      <c r="F52" s="105">
        <f aca="true" t="shared" si="4" ref="F52:M52">E52+(SUM(F50:F51)*-1)</f>
        <v>14900</v>
      </c>
      <c r="G52" s="105">
        <f t="shared" si="4"/>
        <v>15700</v>
      </c>
      <c r="H52" s="105">
        <f t="shared" si="4"/>
        <v>17930</v>
      </c>
      <c r="I52" s="105">
        <f t="shared" si="4"/>
        <v>17235</v>
      </c>
      <c r="J52" s="105">
        <f t="shared" si="4"/>
        <v>15910</v>
      </c>
      <c r="K52" s="105">
        <f t="shared" si="4"/>
        <v>15745</v>
      </c>
      <c r="L52" s="105">
        <f t="shared" si="4"/>
        <v>16730</v>
      </c>
      <c r="M52" s="106">
        <f t="shared" si="4"/>
        <v>17305</v>
      </c>
    </row>
    <row r="53" spans="2:13" ht="16.5" customHeight="1">
      <c r="B53" s="83"/>
      <c r="C53" s="84"/>
      <c r="D53" s="84"/>
      <c r="E53" s="84"/>
      <c r="F53" s="85"/>
      <c r="G53" s="85"/>
      <c r="H53" s="85"/>
      <c r="I53" s="85"/>
      <c r="J53" s="85"/>
      <c r="K53" s="85"/>
      <c r="L53" s="85"/>
      <c r="M53" s="86"/>
    </row>
    <row r="54" spans="2:13" ht="12.75">
      <c r="B54" s="58"/>
      <c r="C54" s="15"/>
      <c r="D54" s="15"/>
      <c r="E54" s="15"/>
      <c r="F54" s="34"/>
      <c r="G54" s="34"/>
      <c r="H54" s="34"/>
      <c r="I54" s="34"/>
      <c r="J54" s="34"/>
      <c r="K54" s="34"/>
      <c r="L54" s="34"/>
      <c r="M54" s="71"/>
    </row>
    <row r="55" spans="2:13" ht="12.75">
      <c r="B55" s="114" t="s">
        <v>74</v>
      </c>
      <c r="C55" s="115"/>
      <c r="D55" s="15"/>
      <c r="E55" s="15"/>
      <c r="F55" s="34"/>
      <c r="G55" s="34"/>
      <c r="H55" s="34"/>
      <c r="I55" s="34"/>
      <c r="J55" s="34"/>
      <c r="K55" s="34"/>
      <c r="L55" s="34"/>
      <c r="M55" s="71"/>
    </row>
    <row r="56" spans="2:13" ht="12.75">
      <c r="B56" s="56" t="s">
        <v>44</v>
      </c>
      <c r="C56" s="57"/>
      <c r="D56" s="98">
        <v>0.06</v>
      </c>
      <c r="E56" s="98">
        <v>0.08</v>
      </c>
      <c r="F56" s="99">
        <v>0.08</v>
      </c>
      <c r="G56" s="99">
        <v>0.075</v>
      </c>
      <c r="H56" s="99">
        <v>0.075</v>
      </c>
      <c r="I56" s="99">
        <v>0.065</v>
      </c>
      <c r="J56" s="99">
        <v>0.065</v>
      </c>
      <c r="K56" s="99">
        <v>0.065</v>
      </c>
      <c r="L56" s="99">
        <v>0.065</v>
      </c>
      <c r="M56" s="72">
        <v>0.065</v>
      </c>
    </row>
    <row r="57" spans="2:13" ht="12.75">
      <c r="B57" s="56" t="s">
        <v>45</v>
      </c>
      <c r="C57" s="57"/>
      <c r="D57" s="100"/>
      <c r="E57" s="98">
        <v>0.035</v>
      </c>
      <c r="F57" s="98">
        <v>0.035</v>
      </c>
      <c r="G57" s="98">
        <v>0.035</v>
      </c>
      <c r="H57" s="98">
        <v>0.035</v>
      </c>
      <c r="I57" s="98">
        <v>0.035</v>
      </c>
      <c r="J57" s="98">
        <v>0.035</v>
      </c>
      <c r="K57" s="98">
        <v>0.035</v>
      </c>
      <c r="L57" s="98">
        <v>0.035</v>
      </c>
      <c r="M57" s="101">
        <v>0.035</v>
      </c>
    </row>
    <row r="58" spans="2:13" ht="12.75">
      <c r="B58" s="56" t="s">
        <v>75</v>
      </c>
      <c r="C58" s="57"/>
      <c r="D58" s="102" t="s">
        <v>78</v>
      </c>
      <c r="E58" s="102" t="s">
        <v>78</v>
      </c>
      <c r="F58" s="102" t="s">
        <v>78</v>
      </c>
      <c r="G58" s="102" t="s">
        <v>78</v>
      </c>
      <c r="H58" s="102" t="s">
        <v>78</v>
      </c>
      <c r="I58" s="102" t="s">
        <v>78</v>
      </c>
      <c r="J58" s="102" t="s">
        <v>78</v>
      </c>
      <c r="K58" s="102" t="s">
        <v>78</v>
      </c>
      <c r="L58" s="102" t="s">
        <v>78</v>
      </c>
      <c r="M58" s="90" t="s">
        <v>78</v>
      </c>
    </row>
    <row r="59" spans="2:13" ht="12.75">
      <c r="B59" s="56" t="s">
        <v>76</v>
      </c>
      <c r="C59" s="57"/>
      <c r="D59" s="102">
        <v>0.08</v>
      </c>
      <c r="E59" s="102">
        <v>0.1</v>
      </c>
      <c r="F59" s="102">
        <v>0.1</v>
      </c>
      <c r="G59" s="102">
        <v>0.1</v>
      </c>
      <c r="H59" s="102">
        <v>0.1</v>
      </c>
      <c r="I59" s="102">
        <v>0.1</v>
      </c>
      <c r="J59" s="102">
        <v>0.1</v>
      </c>
      <c r="K59" s="102">
        <v>0.1</v>
      </c>
      <c r="L59" s="102">
        <v>0.1</v>
      </c>
      <c r="M59" s="90">
        <v>0.1</v>
      </c>
    </row>
    <row r="60" spans="2:13" ht="12.75">
      <c r="B60" s="56" t="s">
        <v>77</v>
      </c>
      <c r="C60" s="57"/>
      <c r="D60" s="102" t="s">
        <v>80</v>
      </c>
      <c r="E60" s="102" t="s">
        <v>79</v>
      </c>
      <c r="F60" s="102" t="s">
        <v>79</v>
      </c>
      <c r="G60" s="102" t="s">
        <v>79</v>
      </c>
      <c r="H60" s="102" t="s">
        <v>79</v>
      </c>
      <c r="I60" s="102" t="s">
        <v>81</v>
      </c>
      <c r="J60" s="102" t="s">
        <v>81</v>
      </c>
      <c r="K60" s="102" t="s">
        <v>81</v>
      </c>
      <c r="L60" s="102" t="s">
        <v>81</v>
      </c>
      <c r="M60" s="90" t="s">
        <v>82</v>
      </c>
    </row>
    <row r="61" spans="2:13" ht="12.75">
      <c r="B61" s="56" t="s">
        <v>46</v>
      </c>
      <c r="C61" s="57"/>
      <c r="D61" s="103">
        <v>27250</v>
      </c>
      <c r="E61" s="103">
        <f>D61*1.0345</f>
        <v>28190.125</v>
      </c>
      <c r="F61" s="103">
        <f aca="true" t="shared" si="5" ref="F61:L61">E61*1.0345</f>
        <v>29162.684312499998</v>
      </c>
      <c r="G61" s="103">
        <f t="shared" si="5"/>
        <v>30168.796921281246</v>
      </c>
      <c r="H61" s="103">
        <f t="shared" si="5"/>
        <v>31209.62041506545</v>
      </c>
      <c r="I61" s="103">
        <f t="shared" si="5"/>
        <v>32286.352319385205</v>
      </c>
      <c r="J61" s="103">
        <f t="shared" si="5"/>
        <v>33400.23147440399</v>
      </c>
      <c r="K61" s="103">
        <f t="shared" si="5"/>
        <v>34552.53946027093</v>
      </c>
      <c r="L61" s="103">
        <f t="shared" si="5"/>
        <v>35744.602071650275</v>
      </c>
      <c r="M61" s="73">
        <v>37000</v>
      </c>
    </row>
    <row r="62" spans="2:13" ht="12.75">
      <c r="B62" s="56" t="s">
        <v>32</v>
      </c>
      <c r="C62" s="57"/>
      <c r="D62" s="57">
        <v>190</v>
      </c>
      <c r="E62" s="57">
        <v>193</v>
      </c>
      <c r="F62" s="104">
        <v>196</v>
      </c>
      <c r="G62" s="104">
        <v>200</v>
      </c>
      <c r="H62" s="104">
        <v>204</v>
      </c>
      <c r="I62" s="104">
        <v>208</v>
      </c>
      <c r="J62" s="104">
        <v>212</v>
      </c>
      <c r="K62" s="104">
        <v>217</v>
      </c>
      <c r="L62" s="104">
        <v>222</v>
      </c>
      <c r="M62" s="74">
        <v>227</v>
      </c>
    </row>
    <row r="63" spans="2:13" ht="12.75">
      <c r="B63" s="83"/>
      <c r="C63" s="84"/>
      <c r="D63" s="84"/>
      <c r="E63" s="84"/>
      <c r="F63" s="85"/>
      <c r="G63" s="85"/>
      <c r="H63" s="85"/>
      <c r="I63" s="85"/>
      <c r="J63" s="85"/>
      <c r="K63" s="85"/>
      <c r="L63" s="85"/>
      <c r="M63" s="86"/>
    </row>
    <row r="64" spans="2:13" ht="12.75">
      <c r="B64" s="58"/>
      <c r="C64" s="15"/>
      <c r="D64" s="15"/>
      <c r="E64" s="15"/>
      <c r="F64" s="34"/>
      <c r="G64" s="34"/>
      <c r="H64" s="34"/>
      <c r="I64" s="34"/>
      <c r="J64" s="34"/>
      <c r="K64" s="34"/>
      <c r="L64" s="34"/>
      <c r="M64" s="71"/>
    </row>
    <row r="65" spans="2:13" ht="12.75">
      <c r="B65" s="114" t="s">
        <v>90</v>
      </c>
      <c r="C65" s="115"/>
      <c r="D65" s="15"/>
      <c r="E65" s="15"/>
      <c r="F65" s="34"/>
      <c r="G65" s="34"/>
      <c r="H65" s="34"/>
      <c r="I65" s="34"/>
      <c r="J65" s="34"/>
      <c r="K65" s="34"/>
      <c r="L65" s="34"/>
      <c r="M65" s="71"/>
    </row>
    <row r="66" spans="2:13" ht="12.75">
      <c r="B66" s="56" t="s">
        <v>73</v>
      </c>
      <c r="C66" s="57"/>
      <c r="D66" s="98">
        <v>0.0001</v>
      </c>
      <c r="E66" s="98">
        <v>0.0675</v>
      </c>
      <c r="F66" s="98">
        <v>0.1203</v>
      </c>
      <c r="G66" s="98">
        <v>0.1566</v>
      </c>
      <c r="H66" s="98">
        <v>0.1394</v>
      </c>
      <c r="I66" s="98">
        <v>0.1453</v>
      </c>
      <c r="J66" s="98">
        <v>0.1409</v>
      </c>
      <c r="K66" s="98">
        <v>0.0965</v>
      </c>
      <c r="L66" s="98">
        <v>0.1016</v>
      </c>
      <c r="M66" s="101">
        <v>0.1072</v>
      </c>
    </row>
    <row r="67" spans="2:13" ht="12.75">
      <c r="B67" s="56" t="s">
        <v>84</v>
      </c>
      <c r="C67" s="57"/>
      <c r="D67" s="111">
        <v>0.99</v>
      </c>
      <c r="E67" s="111">
        <v>0.97</v>
      </c>
      <c r="F67" s="111">
        <v>1</v>
      </c>
      <c r="G67" s="111">
        <v>1.05</v>
      </c>
      <c r="H67" s="111">
        <v>1.11</v>
      </c>
      <c r="I67" s="111">
        <v>1.2</v>
      </c>
      <c r="J67" s="111">
        <v>1.24</v>
      </c>
      <c r="K67" s="111">
        <v>1.3</v>
      </c>
      <c r="L67" s="111">
        <v>1.41</v>
      </c>
      <c r="M67" s="112">
        <v>1.51</v>
      </c>
    </row>
    <row r="68" spans="2:13" ht="12.75">
      <c r="B68" s="56" t="s">
        <v>85</v>
      </c>
      <c r="C68" s="57"/>
      <c r="D68" s="100">
        <v>0.418</v>
      </c>
      <c r="E68" s="100">
        <v>0.446</v>
      </c>
      <c r="F68" s="100">
        <v>0.464</v>
      </c>
      <c r="G68" s="100">
        <v>0.479</v>
      </c>
      <c r="H68" s="100">
        <v>0.485</v>
      </c>
      <c r="I68" s="100">
        <v>0.498</v>
      </c>
      <c r="J68" s="100">
        <v>0.507</v>
      </c>
      <c r="K68" s="100">
        <v>0.507</v>
      </c>
      <c r="L68" s="100">
        <v>0.518</v>
      </c>
      <c r="M68" s="113">
        <v>0.53</v>
      </c>
    </row>
    <row r="69" spans="2:13" ht="12.75">
      <c r="B69" s="56" t="s">
        <v>86</v>
      </c>
      <c r="C69" s="57"/>
      <c r="D69" s="57">
        <v>48</v>
      </c>
      <c r="E69" s="57">
        <v>30</v>
      </c>
      <c r="F69" s="104">
        <v>33</v>
      </c>
      <c r="G69" s="104">
        <v>36</v>
      </c>
      <c r="H69" s="104">
        <v>39</v>
      </c>
      <c r="I69" s="104">
        <v>37</v>
      </c>
      <c r="J69" s="104">
        <v>31</v>
      </c>
      <c r="K69" s="104">
        <v>29</v>
      </c>
      <c r="L69" s="104">
        <v>35</v>
      </c>
      <c r="M69" s="74">
        <v>36</v>
      </c>
    </row>
    <row r="70" spans="2:13" ht="12.75">
      <c r="B70" s="56" t="s">
        <v>88</v>
      </c>
      <c r="C70" s="57"/>
      <c r="D70" s="100">
        <v>1.416</v>
      </c>
      <c r="E70" s="100">
        <v>1.233</v>
      </c>
      <c r="F70" s="100">
        <v>1.355</v>
      </c>
      <c r="G70" s="100">
        <v>1.523</v>
      </c>
      <c r="H70" s="100">
        <v>0.971</v>
      </c>
      <c r="I70" s="100">
        <v>0.961</v>
      </c>
      <c r="J70" s="100">
        <v>1.154</v>
      </c>
      <c r="K70" s="100">
        <v>1.132</v>
      </c>
      <c r="L70" s="100">
        <v>1.081</v>
      </c>
      <c r="M70" s="113">
        <v>1.137</v>
      </c>
    </row>
    <row r="71" spans="2:13" ht="12.75">
      <c r="B71" s="56" t="s">
        <v>87</v>
      </c>
      <c r="C71" s="57"/>
      <c r="D71" s="100">
        <v>0.75</v>
      </c>
      <c r="E71" s="100">
        <v>0.734</v>
      </c>
      <c r="F71" s="100">
        <v>0.719</v>
      </c>
      <c r="G71" s="100">
        <v>0.728</v>
      </c>
      <c r="H71" s="100">
        <v>0.716</v>
      </c>
      <c r="I71" s="100">
        <v>0.707</v>
      </c>
      <c r="J71" s="100">
        <v>0.717</v>
      </c>
      <c r="K71" s="100">
        <v>0.707</v>
      </c>
      <c r="L71" s="100">
        <v>0.697</v>
      </c>
      <c r="M71" s="113">
        <v>0.706</v>
      </c>
    </row>
    <row r="72" spans="2:13" ht="12.75">
      <c r="B72" s="56" t="s">
        <v>89</v>
      </c>
      <c r="C72" s="57"/>
      <c r="D72" s="100">
        <v>0.944</v>
      </c>
      <c r="E72" s="57"/>
      <c r="F72" s="104"/>
      <c r="G72" s="104"/>
      <c r="H72" s="104"/>
      <c r="I72" s="104"/>
      <c r="J72" s="104"/>
      <c r="K72" s="104"/>
      <c r="L72" s="104"/>
      <c r="M72" s="74"/>
    </row>
    <row r="73" spans="2:13" ht="13.5" thickBot="1">
      <c r="B73" s="75"/>
      <c r="C73" s="76"/>
      <c r="D73" s="76"/>
      <c r="E73" s="76"/>
      <c r="F73" s="77"/>
      <c r="G73" s="77"/>
      <c r="H73" s="77"/>
      <c r="I73" s="77"/>
      <c r="J73" s="77"/>
      <c r="K73" s="77"/>
      <c r="L73" s="77"/>
      <c r="M73" s="78"/>
    </row>
  </sheetData>
  <sheetProtection password="91A7" sheet="1" objects="1" scenarios="1"/>
  <mergeCells count="21">
    <mergeCell ref="B39:C39"/>
    <mergeCell ref="B43:C43"/>
    <mergeCell ref="B49:C49"/>
    <mergeCell ref="B35:C35"/>
    <mergeCell ref="B36:C36"/>
    <mergeCell ref="B37:C37"/>
    <mergeCell ref="B38:C38"/>
    <mergeCell ref="B16:C16"/>
    <mergeCell ref="B32:C32"/>
    <mergeCell ref="B33:C33"/>
    <mergeCell ref="B34:C34"/>
    <mergeCell ref="B55:C55"/>
    <mergeCell ref="B65:C65"/>
    <mergeCell ref="B2:M2"/>
    <mergeCell ref="B4:M4"/>
    <mergeCell ref="B5:M5"/>
    <mergeCell ref="B11:C11"/>
    <mergeCell ref="B13:C13"/>
    <mergeCell ref="B15:C15"/>
    <mergeCell ref="B17:C17"/>
    <mergeCell ref="B31:C3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35.7109375" style="0" customWidth="1"/>
    <col min="4" max="5" width="9.7109375" style="0" customWidth="1"/>
    <col min="6" max="8" width="9.7109375" style="1" customWidth="1"/>
    <col min="9" max="9" width="9.8515625" style="1" customWidth="1"/>
    <col min="10" max="13" width="9.7109375" style="1" customWidth="1"/>
  </cols>
  <sheetData>
    <row r="1" ht="13.5" thickBot="1"/>
    <row r="2" spans="2:13" ht="23.25">
      <c r="B2" s="116" t="s">
        <v>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2:13" ht="10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ht="21" customHeight="1">
      <c r="B4" s="119" t="s">
        <v>72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2:13" ht="6.75" customHeight="1" thickBot="1">
      <c r="B5" s="122" t="s">
        <v>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2:13" ht="12.75">
      <c r="B6" s="5"/>
      <c r="C6" s="6"/>
      <c r="D6" s="7" t="s">
        <v>62</v>
      </c>
      <c r="E6" s="7" t="s">
        <v>63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69</v>
      </c>
      <c r="L6" s="8" t="s">
        <v>70</v>
      </c>
      <c r="M6" s="9" t="s">
        <v>71</v>
      </c>
    </row>
    <row r="7" spans="2:13" ht="13.5" thickBot="1">
      <c r="B7" s="10"/>
      <c r="C7" s="11"/>
      <c r="D7" s="12" t="s">
        <v>11</v>
      </c>
      <c r="E7" s="12" t="s">
        <v>11</v>
      </c>
      <c r="F7" s="13" t="s">
        <v>11</v>
      </c>
      <c r="G7" s="13" t="s">
        <v>11</v>
      </c>
      <c r="H7" s="13" t="s">
        <v>11</v>
      </c>
      <c r="I7" s="13" t="s">
        <v>11</v>
      </c>
      <c r="J7" s="13" t="s">
        <v>11</v>
      </c>
      <c r="K7" s="13" t="s">
        <v>11</v>
      </c>
      <c r="L7" s="13" t="s">
        <v>11</v>
      </c>
      <c r="M7" s="14" t="s">
        <v>11</v>
      </c>
    </row>
    <row r="8" spans="2:13" s="15" customFormat="1" ht="8.25" customHeight="1">
      <c r="B8" s="16"/>
      <c r="C8" s="17"/>
      <c r="D8" s="18"/>
      <c r="E8" s="18"/>
      <c r="F8" s="19"/>
      <c r="G8" s="19"/>
      <c r="H8" s="19"/>
      <c r="I8" s="19"/>
      <c r="J8" s="19"/>
      <c r="K8" s="19"/>
      <c r="L8" s="19"/>
      <c r="M8" s="59"/>
    </row>
    <row r="9" spans="2:13" s="15" customFormat="1" ht="12.75">
      <c r="B9" s="20" t="s">
        <v>57</v>
      </c>
      <c r="C9" s="17"/>
      <c r="D9" s="46">
        <v>1164</v>
      </c>
      <c r="E9" s="46">
        <v>52</v>
      </c>
      <c r="F9" s="46">
        <v>9</v>
      </c>
      <c r="G9" s="46">
        <v>80</v>
      </c>
      <c r="H9" s="46">
        <v>200</v>
      </c>
      <c r="I9" s="46">
        <v>350</v>
      </c>
      <c r="J9" s="46">
        <v>561</v>
      </c>
      <c r="K9" s="46">
        <v>694</v>
      </c>
      <c r="L9" s="46">
        <v>847</v>
      </c>
      <c r="M9" s="60">
        <v>1011</v>
      </c>
    </row>
    <row r="10" spans="2:13" s="15" customFormat="1" ht="7.5" customHeight="1">
      <c r="B10" s="54"/>
      <c r="C10" s="17"/>
      <c r="D10" s="46"/>
      <c r="E10" s="46"/>
      <c r="F10" s="46"/>
      <c r="G10" s="46"/>
      <c r="H10" s="46"/>
      <c r="I10" s="46"/>
      <c r="J10" s="46"/>
      <c r="K10" s="46"/>
      <c r="L10" s="46"/>
      <c r="M10" s="60"/>
    </row>
    <row r="11" spans="2:13" ht="12.75">
      <c r="B11" s="114" t="s">
        <v>58</v>
      </c>
      <c r="C11" s="125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ht="12.75">
      <c r="B12" s="23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2:13" ht="12.75">
      <c r="B13" s="126" t="s">
        <v>14</v>
      </c>
      <c r="C13" s="127"/>
      <c r="D13" s="26">
        <v>8387</v>
      </c>
      <c r="E13" s="26">
        <v>9351</v>
      </c>
      <c r="F13" s="26">
        <v>10098</v>
      </c>
      <c r="G13" s="26">
        <v>10857</v>
      </c>
      <c r="H13" s="26">
        <v>11672</v>
      </c>
      <c r="I13" s="26">
        <v>12434</v>
      </c>
      <c r="J13" s="26">
        <v>13242</v>
      </c>
      <c r="K13" s="26">
        <v>14103</v>
      </c>
      <c r="L13" s="26">
        <v>15019</v>
      </c>
      <c r="M13" s="61">
        <v>15996</v>
      </c>
    </row>
    <row r="14" spans="2:13" ht="12.75">
      <c r="B14" s="27" t="s">
        <v>16</v>
      </c>
      <c r="C14" s="28"/>
      <c r="D14" s="29">
        <v>5100</v>
      </c>
      <c r="E14" s="29">
        <v>5355</v>
      </c>
      <c r="F14" s="29">
        <v>5623</v>
      </c>
      <c r="G14" s="29">
        <v>5904</v>
      </c>
      <c r="H14" s="29">
        <v>6081</v>
      </c>
      <c r="I14" s="29">
        <v>6263</v>
      </c>
      <c r="J14" s="29">
        <v>6451</v>
      </c>
      <c r="K14" s="29">
        <v>6645</v>
      </c>
      <c r="L14" s="29">
        <v>6844</v>
      </c>
      <c r="M14" s="62">
        <v>7050</v>
      </c>
    </row>
    <row r="15" spans="2:13" ht="12.75">
      <c r="B15" s="128" t="s">
        <v>61</v>
      </c>
      <c r="C15" s="129"/>
      <c r="D15" s="29">
        <f>Councillors!D15+Councillors!D16</f>
        <v>12082</v>
      </c>
      <c r="E15" s="29">
        <f>Councillors!E15+Councillors!E16</f>
        <v>10795</v>
      </c>
      <c r="F15" s="29">
        <f>Councillors!F15+Councillors!F16</f>
        <v>11180</v>
      </c>
      <c r="G15" s="29">
        <f>Councillors!G15+Councillors!G16</f>
        <v>11679</v>
      </c>
      <c r="H15" s="29">
        <f>Councillors!H15+Councillors!H16</f>
        <v>9262</v>
      </c>
      <c r="I15" s="29">
        <f>Councillors!I15+Councillors!I16</f>
        <v>9393</v>
      </c>
      <c r="J15" s="29">
        <f>Councillors!J15+Councillors!J16</f>
        <v>9747</v>
      </c>
      <c r="K15" s="29">
        <f>Councillors!K15+Councillors!K16</f>
        <v>9883</v>
      </c>
      <c r="L15" s="29">
        <f>Councillors!L15+Councillors!L16</f>
        <v>10102</v>
      </c>
      <c r="M15" s="62">
        <f>Councillors!M15+Councillors!M16</f>
        <v>10374</v>
      </c>
    </row>
    <row r="16" spans="2:13" ht="12.75">
      <c r="B16" s="27" t="s">
        <v>47</v>
      </c>
      <c r="C16" s="28"/>
      <c r="D16" s="29">
        <f>Councillors!D17+Councillors!D18</f>
        <v>1144</v>
      </c>
      <c r="E16" s="29">
        <f>Councillors!E17+Councillors!E18</f>
        <v>1201.2</v>
      </c>
      <c r="F16" s="29">
        <f>Councillors!F17+Councillors!F18</f>
        <v>1261.26</v>
      </c>
      <c r="G16" s="29">
        <f>Councillors!G17+Councillors!G18</f>
        <v>1324.3230000000003</v>
      </c>
      <c r="H16" s="29">
        <f>Councillors!H17+Councillors!H18</f>
        <v>1364.0526900000002</v>
      </c>
      <c r="I16" s="29">
        <f>Councillors!I17+Councillors!I18</f>
        <v>1404.9742707000003</v>
      </c>
      <c r="J16" s="29">
        <f>Councillors!J17+Councillors!J18</f>
        <v>1447.1234988210003</v>
      </c>
      <c r="K16" s="29">
        <f>Councillors!K17+Councillors!K18</f>
        <v>1490.5372037856305</v>
      </c>
      <c r="L16" s="29">
        <f>Councillors!L17+Councillors!L18</f>
        <v>1535.2533198991994</v>
      </c>
      <c r="M16" s="62">
        <f>Councillors!M17+Councillors!M18</f>
        <v>1581.3109194961753</v>
      </c>
    </row>
    <row r="17" spans="2:13" ht="12.75">
      <c r="B17" s="55" t="s">
        <v>20</v>
      </c>
      <c r="C17" s="28"/>
      <c r="D17" s="52">
        <v>360</v>
      </c>
      <c r="E17" s="52">
        <v>3000</v>
      </c>
      <c r="F17" s="52">
        <v>3250</v>
      </c>
      <c r="G17" s="52"/>
      <c r="H17" s="52"/>
      <c r="I17" s="52"/>
      <c r="J17" s="52"/>
      <c r="K17" s="52"/>
      <c r="L17" s="52"/>
      <c r="M17" s="63"/>
    </row>
    <row r="18" spans="2:13" ht="12.75">
      <c r="B18" s="55"/>
      <c r="C18" s="28"/>
      <c r="D18" s="39">
        <f>SUM(D13:D17)</f>
        <v>27073</v>
      </c>
      <c r="E18" s="39">
        <f aca="true" t="shared" si="0" ref="E18:M18">SUM(E13:E17)</f>
        <v>29702.2</v>
      </c>
      <c r="F18" s="39">
        <f t="shared" si="0"/>
        <v>31412.26</v>
      </c>
      <c r="G18" s="39">
        <f t="shared" si="0"/>
        <v>29764.323</v>
      </c>
      <c r="H18" s="39">
        <f t="shared" si="0"/>
        <v>28379.05269</v>
      </c>
      <c r="I18" s="39">
        <f t="shared" si="0"/>
        <v>29494.9742707</v>
      </c>
      <c r="J18" s="39">
        <f t="shared" si="0"/>
        <v>30887.123498821</v>
      </c>
      <c r="K18" s="39">
        <f t="shared" si="0"/>
        <v>32121.53720378563</v>
      </c>
      <c r="L18" s="39">
        <f t="shared" si="0"/>
        <v>33500.2533198992</v>
      </c>
      <c r="M18" s="64">
        <f t="shared" si="0"/>
        <v>35001.31091949617</v>
      </c>
    </row>
    <row r="19" spans="2:13" ht="12.75">
      <c r="B19" s="23" t="s">
        <v>34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62"/>
    </row>
    <row r="20" spans="2:13" ht="12.75">
      <c r="B20" s="55" t="s">
        <v>56</v>
      </c>
      <c r="C20" s="28"/>
      <c r="D20" s="40">
        <f>Councillors!D29</f>
        <v>-20053</v>
      </c>
      <c r="E20" s="40">
        <f>Councillors!E29</f>
        <v>-20971</v>
      </c>
      <c r="F20" s="40">
        <f>Councillors!F29</f>
        <v>-21747</v>
      </c>
      <c r="G20" s="40">
        <f>Councillors!G29</f>
        <v>-22665</v>
      </c>
      <c r="H20" s="40">
        <f>Councillors!H29</f>
        <v>-24052</v>
      </c>
      <c r="I20" s="40">
        <f>Councillors!I29</f>
        <v>-24989</v>
      </c>
      <c r="J20" s="40">
        <f>Councillors!J29</f>
        <v>-26101</v>
      </c>
      <c r="K20" s="40">
        <f>Councillors!K29</f>
        <v>-27841</v>
      </c>
      <c r="L20" s="40">
        <f>Councillors!L29</f>
        <v>-28977</v>
      </c>
      <c r="M20" s="66">
        <f>Councillors!M29</f>
        <v>-30157</v>
      </c>
    </row>
    <row r="21" spans="2:13" ht="7.5" customHeight="1">
      <c r="B21" s="81"/>
      <c r="C21" s="82"/>
      <c r="D21" s="53"/>
      <c r="E21" s="53"/>
      <c r="F21" s="53"/>
      <c r="G21" s="53"/>
      <c r="H21" s="53"/>
      <c r="I21" s="53"/>
      <c r="J21" s="53"/>
      <c r="K21" s="53"/>
      <c r="L21" s="53"/>
      <c r="M21" s="65"/>
    </row>
    <row r="22" spans="2:13" ht="7.5" customHeight="1">
      <c r="B22" s="56"/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67"/>
    </row>
    <row r="23" spans="2:13" s="15" customFormat="1" ht="12.75">
      <c r="B23" s="114" t="s">
        <v>48</v>
      </c>
      <c r="C23" s="115"/>
      <c r="D23" s="45"/>
      <c r="E23" s="45"/>
      <c r="F23" s="45"/>
      <c r="G23" s="45"/>
      <c r="H23" s="45"/>
      <c r="I23" s="45"/>
      <c r="J23" s="45"/>
      <c r="K23" s="45"/>
      <c r="L23" s="45"/>
      <c r="M23" s="68"/>
    </row>
    <row r="24" spans="2:17" ht="12.75">
      <c r="B24" s="126" t="s">
        <v>50</v>
      </c>
      <c r="C24" s="127"/>
      <c r="D24" s="31">
        <v>-3421</v>
      </c>
      <c r="E24" s="31">
        <v>-1250</v>
      </c>
      <c r="F24" s="31">
        <v>0</v>
      </c>
      <c r="G24" s="31">
        <v>-75</v>
      </c>
      <c r="H24" s="31">
        <v>-400</v>
      </c>
      <c r="I24" s="31">
        <v>-300</v>
      </c>
      <c r="J24" s="31">
        <v>-100</v>
      </c>
      <c r="K24" s="31">
        <v>-500</v>
      </c>
      <c r="L24" s="31">
        <v>-275</v>
      </c>
      <c r="M24" s="69">
        <v>-300</v>
      </c>
      <c r="P24" s="44"/>
      <c r="Q24" s="44"/>
    </row>
    <row r="25" spans="2:17" ht="12.75">
      <c r="B25" s="126" t="s">
        <v>51</v>
      </c>
      <c r="C25" s="127"/>
      <c r="D25" s="31">
        <v>-829</v>
      </c>
      <c r="E25" s="31">
        <v>-900</v>
      </c>
      <c r="F25" s="31">
        <v>-1950</v>
      </c>
      <c r="G25" s="31">
        <v>-2000</v>
      </c>
      <c r="H25" s="31">
        <v>-2150</v>
      </c>
      <c r="I25" s="31">
        <v>-5400</v>
      </c>
      <c r="J25" s="31">
        <v>-6600</v>
      </c>
      <c r="K25" s="31">
        <v>-3050</v>
      </c>
      <c r="L25" s="31">
        <v>-3150</v>
      </c>
      <c r="M25" s="69">
        <v>-3150</v>
      </c>
      <c r="P25" s="44"/>
      <c r="Q25" s="44"/>
    </row>
    <row r="26" spans="2:13" ht="12.75">
      <c r="B26" s="126" t="s">
        <v>49</v>
      </c>
      <c r="C26" s="127"/>
      <c r="D26" s="31">
        <v>-8334</v>
      </c>
      <c r="E26" s="31">
        <v>-7544</v>
      </c>
      <c r="F26" s="31">
        <v>-7948</v>
      </c>
      <c r="G26" s="31">
        <v>-8357</v>
      </c>
      <c r="H26" s="31">
        <v>-6038</v>
      </c>
      <c r="I26" s="31">
        <v>-6417</v>
      </c>
      <c r="J26" s="31">
        <v>-6799</v>
      </c>
      <c r="K26" s="31">
        <v>-7186</v>
      </c>
      <c r="L26" s="31">
        <v>-7576</v>
      </c>
      <c r="M26" s="69">
        <v>-7721</v>
      </c>
    </row>
    <row r="27" spans="2:13" ht="12.75">
      <c r="B27" s="126" t="s">
        <v>52</v>
      </c>
      <c r="C27" s="127"/>
      <c r="D27" s="31">
        <v>-1357</v>
      </c>
      <c r="E27" s="31">
        <v>-1450</v>
      </c>
      <c r="F27" s="31">
        <v>-1550</v>
      </c>
      <c r="G27" s="31">
        <v>-1600</v>
      </c>
      <c r="H27" s="31">
        <v>-750</v>
      </c>
      <c r="I27" s="31">
        <v>-750</v>
      </c>
      <c r="J27" s="31">
        <v>-800</v>
      </c>
      <c r="K27" s="31">
        <v>-800</v>
      </c>
      <c r="L27" s="31">
        <v>-850</v>
      </c>
      <c r="M27" s="69">
        <v>-850</v>
      </c>
    </row>
    <row r="28" spans="2:13" ht="12.75">
      <c r="B28" s="126" t="s">
        <v>53</v>
      </c>
      <c r="C28" s="127"/>
      <c r="D28" s="79">
        <f>Councillors!D36+Councillors!D37+Councillors!D38</f>
        <v>-1277</v>
      </c>
      <c r="E28" s="79">
        <f>Councillors!E36+Councillors!E37+Councillors!E38</f>
        <v>-519</v>
      </c>
      <c r="F28" s="79">
        <f>Councillors!F36+Councillors!F37+Councillors!F38</f>
        <v>-775</v>
      </c>
      <c r="G28" s="79">
        <f>Councillors!G36+Councillors!G37+Councillors!G38</f>
        <v>-1745</v>
      </c>
      <c r="H28" s="79">
        <f>Councillors!H36+Councillors!H37+Councillors!H38</f>
        <v>-825</v>
      </c>
      <c r="I28" s="79">
        <f>Councillors!I36+Councillors!I37+Councillors!I38</f>
        <v>-895</v>
      </c>
      <c r="J28" s="79">
        <f>Councillors!J36+Councillors!J37+Councillors!J38</f>
        <v>-1095</v>
      </c>
      <c r="K28" s="79">
        <f>Councillors!K36+Councillors!K37+Councillors!K38</f>
        <v>-1885</v>
      </c>
      <c r="L28" s="79">
        <f>Councillors!L36+Councillors!L37+Councillors!L38</f>
        <v>-732</v>
      </c>
      <c r="M28" s="80">
        <f>Councillors!M36+Councillors!M37+Councillors!M38</f>
        <v>-1425</v>
      </c>
    </row>
    <row r="29" spans="1:13" ht="12.75">
      <c r="A29" t="s">
        <v>18</v>
      </c>
      <c r="B29" s="126"/>
      <c r="C29" s="127"/>
      <c r="D29" s="50">
        <f aca="true" t="shared" si="1" ref="D29:M29">SUM(D24:D28)</f>
        <v>-15218</v>
      </c>
      <c r="E29" s="50">
        <f t="shared" si="1"/>
        <v>-11663</v>
      </c>
      <c r="F29" s="50">
        <f t="shared" si="1"/>
        <v>-12223</v>
      </c>
      <c r="G29" s="50">
        <f t="shared" si="1"/>
        <v>-13777</v>
      </c>
      <c r="H29" s="50">
        <f t="shared" si="1"/>
        <v>-10163</v>
      </c>
      <c r="I29" s="50">
        <f t="shared" si="1"/>
        <v>-13762</v>
      </c>
      <c r="J29" s="50">
        <f t="shared" si="1"/>
        <v>-15394</v>
      </c>
      <c r="K29" s="50">
        <f t="shared" si="1"/>
        <v>-13421</v>
      </c>
      <c r="L29" s="50">
        <f t="shared" si="1"/>
        <v>-12583</v>
      </c>
      <c r="M29" s="70">
        <f t="shared" si="1"/>
        <v>-13446</v>
      </c>
    </row>
    <row r="30" spans="2:17" s="15" customFormat="1" ht="12.75">
      <c r="B30" s="114" t="s">
        <v>59</v>
      </c>
      <c r="C30" s="115"/>
      <c r="D30" s="21"/>
      <c r="E30" s="21"/>
      <c r="F30" s="21"/>
      <c r="G30" s="21"/>
      <c r="H30" s="21"/>
      <c r="I30" s="21"/>
      <c r="J30" s="21"/>
      <c r="K30" s="21"/>
      <c r="L30" s="21"/>
      <c r="M30" s="22"/>
      <c r="Q30"/>
    </row>
    <row r="31" spans="2:16" ht="12.75">
      <c r="B31" s="24" t="s">
        <v>54</v>
      </c>
      <c r="C31" s="25"/>
      <c r="D31" s="87">
        <f>Councillors!D46</f>
        <v>2679</v>
      </c>
      <c r="E31" s="87">
        <f>Councillors!E46</f>
        <v>2551</v>
      </c>
      <c r="F31" s="87">
        <f>Councillors!F46</f>
        <v>2413</v>
      </c>
      <c r="G31" s="87">
        <f>Councillors!G46</f>
        <v>2278</v>
      </c>
      <c r="H31" s="87">
        <f>Councillors!H46</f>
        <v>2134</v>
      </c>
      <c r="I31" s="87">
        <f>Councillors!I46</f>
        <v>2472</v>
      </c>
      <c r="J31" s="87">
        <f>Councillors!J46</f>
        <v>3277</v>
      </c>
      <c r="K31" s="87">
        <f>Councillors!K46</f>
        <v>3056</v>
      </c>
      <c r="L31" s="87">
        <f>Councillors!L46</f>
        <v>2888</v>
      </c>
      <c r="M31" s="88">
        <f>Councillors!M46</f>
        <v>2741</v>
      </c>
      <c r="P31" s="34"/>
    </row>
    <row r="32" spans="2:16" ht="8.25" customHeight="1">
      <c r="B32" s="24"/>
      <c r="C32" s="28"/>
      <c r="D32" s="31"/>
      <c r="E32" s="31"/>
      <c r="F32" s="31"/>
      <c r="G32" s="31"/>
      <c r="H32" s="31"/>
      <c r="I32" s="31"/>
      <c r="J32" s="31"/>
      <c r="K32" s="31"/>
      <c r="L32" s="31"/>
      <c r="M32" s="69"/>
      <c r="P32" s="34"/>
    </row>
    <row r="33" spans="2:13" s="15" customFormat="1" ht="12.75">
      <c r="B33" s="114" t="s">
        <v>29</v>
      </c>
      <c r="C33" s="115"/>
      <c r="D33" s="21"/>
      <c r="E33" s="21"/>
      <c r="F33" s="21"/>
      <c r="G33" s="21"/>
      <c r="H33" s="21"/>
      <c r="I33" s="21"/>
      <c r="J33" s="21"/>
      <c r="K33" s="21"/>
      <c r="L33" s="21"/>
      <c r="M33" s="22"/>
    </row>
    <row r="34" spans="2:13" ht="12.75">
      <c r="B34" s="24" t="s">
        <v>60</v>
      </c>
      <c r="C34" s="25"/>
      <c r="D34" s="87">
        <f>Councillors!D52</f>
        <v>5590</v>
      </c>
      <c r="E34" s="87">
        <f>Councillors!E52</f>
        <v>10095</v>
      </c>
      <c r="F34" s="87">
        <f>Councillors!F52</f>
        <v>14900</v>
      </c>
      <c r="G34" s="87">
        <f>Councillors!G52</f>
        <v>15700</v>
      </c>
      <c r="H34" s="87">
        <f>Councillors!H52</f>
        <v>17930</v>
      </c>
      <c r="I34" s="87">
        <f>Councillors!I52</f>
        <v>17235</v>
      </c>
      <c r="J34" s="87">
        <f>Councillors!J52</f>
        <v>15910</v>
      </c>
      <c r="K34" s="87">
        <f>Councillors!K52</f>
        <v>15745</v>
      </c>
      <c r="L34" s="87">
        <f>Councillors!L52</f>
        <v>16730</v>
      </c>
      <c r="M34" s="88">
        <f>Councillors!M52</f>
        <v>17305</v>
      </c>
    </row>
    <row r="35" spans="2:13" ht="8.25" customHeight="1">
      <c r="B35" s="83"/>
      <c r="C35" s="84"/>
      <c r="D35" s="84"/>
      <c r="E35" s="84"/>
      <c r="F35" s="85"/>
      <c r="G35" s="85"/>
      <c r="H35" s="85"/>
      <c r="I35" s="85"/>
      <c r="J35" s="85"/>
      <c r="K35" s="85"/>
      <c r="L35" s="85"/>
      <c r="M35" s="86"/>
    </row>
    <row r="36" spans="2:13" ht="8.25" customHeight="1">
      <c r="B36" s="58"/>
      <c r="C36" s="15"/>
      <c r="D36" s="15"/>
      <c r="E36" s="15"/>
      <c r="F36" s="34"/>
      <c r="G36" s="34"/>
      <c r="H36" s="34"/>
      <c r="I36" s="34"/>
      <c r="J36" s="34"/>
      <c r="K36" s="34"/>
      <c r="L36" s="34"/>
      <c r="M36" s="71"/>
    </row>
    <row r="37" spans="2:13" ht="12.75">
      <c r="B37" s="114" t="s">
        <v>74</v>
      </c>
      <c r="C37" s="115"/>
      <c r="M37" s="71"/>
    </row>
    <row r="38" spans="2:13" ht="12.75">
      <c r="B38" s="56" t="s">
        <v>44</v>
      </c>
      <c r="C38" s="57"/>
      <c r="D38" s="41">
        <v>0.06</v>
      </c>
      <c r="E38" s="41">
        <v>0.08</v>
      </c>
      <c r="F38" s="42">
        <v>0.08</v>
      </c>
      <c r="G38" s="42">
        <v>0.075</v>
      </c>
      <c r="H38" s="42">
        <v>0.075</v>
      </c>
      <c r="I38" s="42">
        <v>0.065</v>
      </c>
      <c r="J38" s="42">
        <v>0.065</v>
      </c>
      <c r="K38" s="42">
        <v>0.065</v>
      </c>
      <c r="L38" s="42">
        <v>0.065</v>
      </c>
      <c r="M38" s="72">
        <v>0.065</v>
      </c>
    </row>
    <row r="39" spans="2:13" ht="12.75">
      <c r="B39" s="56" t="s">
        <v>75</v>
      </c>
      <c r="C39" s="57"/>
      <c r="D39" s="89" t="s">
        <v>78</v>
      </c>
      <c r="E39" s="89" t="s">
        <v>78</v>
      </c>
      <c r="F39" s="89" t="s">
        <v>78</v>
      </c>
      <c r="G39" s="89" t="s">
        <v>78</v>
      </c>
      <c r="H39" s="89" t="s">
        <v>78</v>
      </c>
      <c r="I39" s="89" t="s">
        <v>78</v>
      </c>
      <c r="J39" s="89" t="s">
        <v>78</v>
      </c>
      <c r="K39" s="89" t="s">
        <v>78</v>
      </c>
      <c r="L39" s="89" t="s">
        <v>78</v>
      </c>
      <c r="M39" s="90" t="s">
        <v>78</v>
      </c>
    </row>
    <row r="40" spans="2:13" ht="12.75">
      <c r="B40" s="56" t="s">
        <v>76</v>
      </c>
      <c r="C40" s="57"/>
      <c r="D40" s="89">
        <v>0.08</v>
      </c>
      <c r="E40" s="89">
        <v>0.1</v>
      </c>
      <c r="F40" s="89">
        <v>0.1</v>
      </c>
      <c r="G40" s="89">
        <v>0.1</v>
      </c>
      <c r="H40" s="89">
        <v>0.1</v>
      </c>
      <c r="I40" s="89">
        <v>0.1</v>
      </c>
      <c r="J40" s="89">
        <v>0.1</v>
      </c>
      <c r="K40" s="89">
        <v>0.1</v>
      </c>
      <c r="L40" s="89">
        <v>0.1</v>
      </c>
      <c r="M40" s="90">
        <v>0.1</v>
      </c>
    </row>
    <row r="41" spans="2:13" ht="12.75">
      <c r="B41" s="56" t="s">
        <v>77</v>
      </c>
      <c r="C41" s="57"/>
      <c r="D41" s="89" t="s">
        <v>80</v>
      </c>
      <c r="E41" s="89" t="s">
        <v>79</v>
      </c>
      <c r="F41" s="89" t="s">
        <v>79</v>
      </c>
      <c r="G41" s="89" t="s">
        <v>79</v>
      </c>
      <c r="H41" s="89" t="s">
        <v>79</v>
      </c>
      <c r="I41" s="89" t="s">
        <v>81</v>
      </c>
      <c r="J41" s="89" t="s">
        <v>81</v>
      </c>
      <c r="K41" s="89" t="s">
        <v>81</v>
      </c>
      <c r="L41" s="89" t="s">
        <v>81</v>
      </c>
      <c r="M41" s="90" t="s">
        <v>82</v>
      </c>
    </row>
    <row r="42" spans="2:13" ht="12.75">
      <c r="B42" s="56" t="s">
        <v>46</v>
      </c>
      <c r="C42" s="57"/>
      <c r="D42" s="43">
        <v>27250</v>
      </c>
      <c r="E42" s="43">
        <f>D42*1.0345</f>
        <v>28190.125</v>
      </c>
      <c r="F42" s="43">
        <f aca="true" t="shared" si="2" ref="F42:L42">E42*1.0345</f>
        <v>29162.684312499998</v>
      </c>
      <c r="G42" s="43">
        <f t="shared" si="2"/>
        <v>30168.796921281246</v>
      </c>
      <c r="H42" s="43">
        <f t="shared" si="2"/>
        <v>31209.62041506545</v>
      </c>
      <c r="I42" s="43">
        <f t="shared" si="2"/>
        <v>32286.352319385205</v>
      </c>
      <c r="J42" s="43">
        <f t="shared" si="2"/>
        <v>33400.23147440399</v>
      </c>
      <c r="K42" s="43">
        <f t="shared" si="2"/>
        <v>34552.53946027093</v>
      </c>
      <c r="L42" s="43">
        <f t="shared" si="2"/>
        <v>35744.602071650275</v>
      </c>
      <c r="M42" s="73">
        <v>37000</v>
      </c>
    </row>
    <row r="43" spans="2:13" ht="12.75">
      <c r="B43" s="56" t="s">
        <v>32</v>
      </c>
      <c r="C43" s="57"/>
      <c r="D43" s="30">
        <v>190</v>
      </c>
      <c r="E43" s="30">
        <v>193</v>
      </c>
      <c r="F43" s="37">
        <v>196</v>
      </c>
      <c r="G43" s="37">
        <v>200</v>
      </c>
      <c r="H43" s="37">
        <v>204</v>
      </c>
      <c r="I43" s="37">
        <v>208</v>
      </c>
      <c r="J43" s="37">
        <v>212</v>
      </c>
      <c r="K43" s="37">
        <v>217</v>
      </c>
      <c r="L43" s="37">
        <v>222</v>
      </c>
      <c r="M43" s="74">
        <v>227</v>
      </c>
    </row>
    <row r="44" spans="2:13" ht="13.5" thickBot="1">
      <c r="B44" s="75"/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78"/>
    </row>
  </sheetData>
  <mergeCells count="16">
    <mergeCell ref="B29:C29"/>
    <mergeCell ref="B30:C30"/>
    <mergeCell ref="B33:C33"/>
    <mergeCell ref="B37:C37"/>
    <mergeCell ref="B27:C27"/>
    <mergeCell ref="B28:C28"/>
    <mergeCell ref="B13:C13"/>
    <mergeCell ref="B15:C15"/>
    <mergeCell ref="B23:C23"/>
    <mergeCell ref="B26:C26"/>
    <mergeCell ref="B24:C24"/>
    <mergeCell ref="B25:C25"/>
    <mergeCell ref="B2:M2"/>
    <mergeCell ref="B4:M4"/>
    <mergeCell ref="B5:M5"/>
    <mergeCell ref="B11:C1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Department of Local Government ( DLG 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Abridged Model - Long Term Financial Plan - Statements and Supporting Schedules</dc:title>
  <dc:subject>Long Term Financial Planning</dc:subject>
  <dc:creator>WA Department of Local Government ( DLG ) </dc:creator>
  <cp:keywords>Long Term Financial Planning Abridged Model Long Term Financial Plan -  For reporting to local government councillors and the community Statements Supporting Schedules DLG WA Department Local Government  2011</cp:keywords>
  <dc:description/>
  <cp:lastModifiedBy>troyh</cp:lastModifiedBy>
  <cp:lastPrinted>2011-06-21T07:18:12Z</cp:lastPrinted>
  <dcterms:created xsi:type="dcterms:W3CDTF">2011-06-21T00:18:21Z</dcterms:created>
  <dcterms:modified xsi:type="dcterms:W3CDTF">2011-10-19T01:14:57Z</dcterms:modified>
  <cp:category/>
  <cp:version/>
  <cp:contentType/>
  <cp:contentStatus/>
</cp:coreProperties>
</file>