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311" windowWidth="24855" windowHeight="13350" activeTab="1"/>
  </bookViews>
  <sheets>
    <sheet name="Cover" sheetId="1" r:id="rId1"/>
    <sheet name="GUIDE" sheetId="2" r:id="rId2"/>
    <sheet name="SCI-N&amp;T" sheetId="3" r:id="rId3"/>
    <sheet name="SCI-Prog" sheetId="4" r:id="rId4"/>
    <sheet name="SCF" sheetId="5" r:id="rId5"/>
    <sheet name="SFP" sheetId="6" r:id="rId6"/>
    <sheet name="SCE" sheetId="7" r:id="rId7"/>
    <sheet name="RSS" sheetId="8" r:id="rId8"/>
    <sheet name="Cap Wks" sheetId="9" r:id="rId9"/>
    <sheet name="Loans" sheetId="10" r:id="rId10"/>
    <sheet name="Depreciation" sheetId="11" r:id="rId11"/>
    <sheet name="KPIs" sheetId="12" r:id="rId12"/>
    <sheet name="Reserves" sheetId="13" r:id="rId13"/>
    <sheet name="Assumptions" sheetId="14" r:id="rId14"/>
  </sheets>
  <definedNames>
    <definedName name="_xlnm.Print_Area" localSheetId="13">'Assumptions'!$B$2:$M$31</definedName>
    <definedName name="_xlnm.Print_Area" localSheetId="8">'Cap Wks'!$B$2:$N$76</definedName>
    <definedName name="_xlnm.Print_Area" localSheetId="10">'Depreciation'!$B$2:$N$68</definedName>
    <definedName name="_xlnm.Print_Area" localSheetId="11">'KPIs'!$B$2:$M$69</definedName>
    <definedName name="_xlnm.Print_Area" localSheetId="9">'Loans'!$B$2:$M$180</definedName>
    <definedName name="_xlnm.Print_Area" localSheetId="7">'RSS'!$B$2:$M$42</definedName>
    <definedName name="_xlnm.Print_Area" localSheetId="6">'SCE'!$B$2:$M$29</definedName>
    <definedName name="_xlnm.Print_Area" localSheetId="4">'SCF'!$B$2:$M$49</definedName>
    <definedName name="_xlnm.Print_Area" localSheetId="2">'SCI-N&amp;T'!$B$2:$M$44</definedName>
    <definedName name="_xlnm.Print_Area" localSheetId="3">'SCI-Prog'!$B$2:$M$81</definedName>
    <definedName name="_xlnm.Print_Area" localSheetId="5">'SFP'!$B$2:$N$67</definedName>
    <definedName name="_xlnm.Print_Titles" localSheetId="8">'Cap Wks'!$2:$6</definedName>
    <definedName name="_xlnm.Print_Titles" localSheetId="10">'Depreciation'!$1:$6</definedName>
    <definedName name="_xlnm.Print_Titles" localSheetId="11">'KPIs'!$1:$6</definedName>
    <definedName name="_xlnm.Print_Titles" localSheetId="9">'Loans'!$1:$6</definedName>
    <definedName name="_xlnm.Print_Titles" localSheetId="12">'Reserves'!$1:$5</definedName>
    <definedName name="_xlnm.Print_Titles" localSheetId="7">'RSS'!$2:$6</definedName>
    <definedName name="_xlnm.Print_Titles" localSheetId="4">'SCF'!$2:$6</definedName>
    <definedName name="_xlnm.Print_Titles" localSheetId="3">'SCI-Prog'!$2:$6</definedName>
    <definedName name="_xlnm.Print_Titles" localSheetId="5">'SFP'!$2:$4</definedName>
  </definedNames>
  <calcPr fullCalcOnLoad="1"/>
</workbook>
</file>

<file path=xl/sharedStrings.xml><?xml version="1.0" encoding="utf-8"?>
<sst xmlns="http://schemas.openxmlformats.org/spreadsheetml/2006/main" count="980" uniqueCount="463">
  <si>
    <t>Other Revenue</t>
  </si>
  <si>
    <t>Total Revenue</t>
  </si>
  <si>
    <t>Employee Costs</t>
  </si>
  <si>
    <t>Depreciation</t>
  </si>
  <si>
    <t>Materials &amp; Contracts</t>
  </si>
  <si>
    <t>Utilities</t>
  </si>
  <si>
    <t>Interest Expenses</t>
  </si>
  <si>
    <t>Insurance</t>
  </si>
  <si>
    <t>Other Expenditure</t>
  </si>
  <si>
    <t>EXPENDITURE: EXPENSES FROM ORDINARY ACTIVITIES</t>
  </si>
  <si>
    <t>Rates</t>
  </si>
  <si>
    <t>Operating Grants, Subsidies &amp; Contributions</t>
  </si>
  <si>
    <t>Fees &amp; Charges</t>
  </si>
  <si>
    <t>Service Charges</t>
  </si>
  <si>
    <t>Interest Earnings</t>
  </si>
  <si>
    <t>INCOME: REVENUES FROM ORDINARY ACTIVITIES</t>
  </si>
  <si>
    <t>EXCLUDING LOSS ON ASSET DISPOSAL</t>
  </si>
  <si>
    <t>EXCLUDING PROFIT ON ASSET DISPOSAL AND NON-OPERATING GRANTS, SUBSIDIES &amp; CONTRIBUTIONS</t>
  </si>
  <si>
    <t>Total Expenditure</t>
  </si>
  <si>
    <t>Sub-total</t>
  </si>
  <si>
    <t>Non-Operating Grants, Subsidies &amp; Contributions</t>
  </si>
  <si>
    <t>Profit on Asset Disposals</t>
  </si>
  <si>
    <t>Loss on Asset Disposals</t>
  </si>
  <si>
    <t>NET RESULT</t>
  </si>
  <si>
    <t>RECEIPTS</t>
  </si>
  <si>
    <t>PAYMENTS</t>
  </si>
  <si>
    <t>Employee Costs (Operating Only)</t>
  </si>
  <si>
    <t>Utilities (gas, electricity, water, etc.)</t>
  </si>
  <si>
    <t>Interest</t>
  </si>
  <si>
    <t>Net Cash Provided by (Used in) Operating Activities</t>
  </si>
  <si>
    <t>CASH FLOWS FROM OPERATING ACTIVITIES</t>
  </si>
  <si>
    <t>CASH FLOWS FROM INVESTING ACTIVITIES</t>
  </si>
  <si>
    <t>Payments for Development of Land Held for Resale</t>
  </si>
  <si>
    <t>Payments for Purchase of Property, Plant &amp; Equipment</t>
  </si>
  <si>
    <t>Payments for Construction of Infrastructure</t>
  </si>
  <si>
    <t>Advances to Community Groups</t>
  </si>
  <si>
    <t>Proceeds from Advances</t>
  </si>
  <si>
    <t>Grants / Contributions for the Development of Assets</t>
  </si>
  <si>
    <t>Net Cash Provided by (Used in) Investing Activities</t>
  </si>
  <si>
    <t>CASH FLOWS FROM FINANCING ACTIVITIES</t>
  </si>
  <si>
    <t>Repayment of Debentures</t>
  </si>
  <si>
    <t>Net Cash Provided by (Used in) Financing Activities</t>
  </si>
  <si>
    <t>NET INCREASE (DECREASE) IN CASH HELD</t>
  </si>
  <si>
    <t>Cash at Beginning of Year</t>
  </si>
  <si>
    <t>Cash at the End of Year</t>
  </si>
  <si>
    <t>Proceeds from Self Supporting Loans</t>
  </si>
  <si>
    <t>ASSETS</t>
  </si>
  <si>
    <t>CURRENT ASSETS</t>
  </si>
  <si>
    <t>NON-CURRENT ASSETS</t>
  </si>
  <si>
    <t>Receivables</t>
  </si>
  <si>
    <t>Inventories</t>
  </si>
  <si>
    <t>Total Current Assets</t>
  </si>
  <si>
    <t>Cash and Cash Equivalents</t>
  </si>
  <si>
    <t>Property, Plant and Equipment</t>
  </si>
  <si>
    <t>Infrastructure</t>
  </si>
  <si>
    <t>Total Non-Current Assets</t>
  </si>
  <si>
    <t>Total Assets</t>
  </si>
  <si>
    <t>CURRENT LIABILITIES</t>
  </si>
  <si>
    <t>LIABILITIES</t>
  </si>
  <si>
    <t>NON-CURRENT LIABILITIES</t>
  </si>
  <si>
    <t>Payables</t>
  </si>
  <si>
    <t>Current Portion of Long Term Borrowings</t>
  </si>
  <si>
    <t>Provisions</t>
  </si>
  <si>
    <t>Total Current Liabilities</t>
  </si>
  <si>
    <t>Total Non-Current Liabilities</t>
  </si>
  <si>
    <t>NET ASSETS</t>
  </si>
  <si>
    <t>TOTAL EQUITY</t>
  </si>
  <si>
    <t>EQUITY</t>
  </si>
  <si>
    <t>Long Term Borrowings</t>
  </si>
  <si>
    <t>CAPITAL WORKS TOTAL</t>
  </si>
  <si>
    <t>REVENUES</t>
  </si>
  <si>
    <t>Governance</t>
  </si>
  <si>
    <t>Health</t>
  </si>
  <si>
    <t>Law, Order, Public Safety</t>
  </si>
  <si>
    <t>Housing</t>
  </si>
  <si>
    <t>Recreation and Culture</t>
  </si>
  <si>
    <t>Transport</t>
  </si>
  <si>
    <t>Economic Services</t>
  </si>
  <si>
    <t>Revenues Sub-total</t>
  </si>
  <si>
    <t>EXPENSES</t>
  </si>
  <si>
    <t>General Purpose Funding</t>
  </si>
  <si>
    <t>NON CASH ITEMS</t>
  </si>
  <si>
    <t>(Profit)/Loss on Asset Disposals</t>
  </si>
  <si>
    <t>Movements in Provisions and Accruals</t>
  </si>
  <si>
    <t>Movement in Non Current Debtors</t>
  </si>
  <si>
    <t>Depreciation on Assets</t>
  </si>
  <si>
    <t>Development of Land Held for Resale</t>
  </si>
  <si>
    <t>Proceeds from New Debentures</t>
  </si>
  <si>
    <t>ESTIMATED SURPLUS/(DEFICIT) JULY 1   B/FWD</t>
  </si>
  <si>
    <t>ESTIMATED SURPLUS/(DEFICIT) JUNE 30   C/FWD</t>
  </si>
  <si>
    <t>Education and Welfare</t>
  </si>
  <si>
    <t>Community Amenities</t>
  </si>
  <si>
    <t>Other Property and Services</t>
  </si>
  <si>
    <t>Purchase Land and Buildings</t>
  </si>
  <si>
    <t xml:space="preserve">    Statement of Comprehensive Income by Nature and Type</t>
  </si>
  <si>
    <t xml:space="preserve">      </t>
  </si>
  <si>
    <t>$000s</t>
  </si>
  <si>
    <t xml:space="preserve"> Statement of Comprehensive Income by Program</t>
  </si>
  <si>
    <t>EXCLUDING PROFIT ON ASSET DISPOSAL, NON-OPERATING GRANTS, SUBSIDIES &amp; CONTRIBUTIONS</t>
  </si>
  <si>
    <t>EXCLUDING LOSS ON ASSET DISPOSAL AND FINANCE COSTS</t>
  </si>
  <si>
    <t>FINANCE COSTS</t>
  </si>
  <si>
    <t>NON-OPERATING GRANTS, SUBSIDIES, CONTRIBUTIONS</t>
  </si>
  <si>
    <t>PROFIT / (LOSS) ON DISPOSAL OF ASSETS</t>
  </si>
  <si>
    <t>Rates Growth</t>
  </si>
  <si>
    <t>Infrastructure Assets - Roads</t>
  </si>
  <si>
    <t>Infrastructure Assets - Other</t>
  </si>
  <si>
    <t>Purchase Plant and Equipment</t>
  </si>
  <si>
    <t>Proceeds Disposal of Assets</t>
  </si>
  <si>
    <t>Self-supporting Loan Principal</t>
  </si>
  <si>
    <t>Transfers to Reserves</t>
  </si>
  <si>
    <t>Transfers from Reserves</t>
  </si>
  <si>
    <t>CAPITAL EXPENDITURE AND REVENUE</t>
  </si>
  <si>
    <t>Net Cash From Investing Activities</t>
  </si>
  <si>
    <t>LOAN INTEREST REPAYMENTS</t>
  </si>
  <si>
    <t>Rec'n &amp; Culture</t>
  </si>
  <si>
    <t>Loan Repayment Schedule (compiled from amortisation schedules)</t>
  </si>
  <si>
    <t>Total Self Supporting Loans</t>
  </si>
  <si>
    <t>Total Interest</t>
  </si>
  <si>
    <t>LOAN PRINCIPAL REPAYMENTS</t>
  </si>
  <si>
    <t>Principal Paid</t>
  </si>
  <si>
    <t>Principal Outstanding</t>
  </si>
  <si>
    <t>Council Loans</t>
  </si>
  <si>
    <t>LAND AND BUILDINGS</t>
  </si>
  <si>
    <t>Land Purchased for Resale</t>
  </si>
  <si>
    <t>Total Land and Buildings</t>
  </si>
  <si>
    <t>MOTOR VEHICLES</t>
  </si>
  <si>
    <t>PLANT AND EQUIPMENT</t>
  </si>
  <si>
    <t>Total Plant and Equipment</t>
  </si>
  <si>
    <t>FURNITURE AND EQUIPMENT</t>
  </si>
  <si>
    <t>Furniture &amp; Equipment</t>
  </si>
  <si>
    <t>MRWA Direct Funding Projects</t>
  </si>
  <si>
    <t>Regional Road Group Projects</t>
  </si>
  <si>
    <t>MRWA Black Spot Projects</t>
  </si>
  <si>
    <t>R4R Road Construction Projects</t>
  </si>
  <si>
    <t>Carried Forward Projects</t>
  </si>
  <si>
    <t>Total Infrastructure Roads</t>
  </si>
  <si>
    <t>INFRASTRUCTURE - OTHER (Would be supported by detailed schedules of projects)</t>
  </si>
  <si>
    <t xml:space="preserve">INFRASTRUCTURE - ROADS (Would be supported by detailed schedules of road projects) </t>
  </si>
  <si>
    <t>R4R Playground Relocation &amp; soft Fall</t>
  </si>
  <si>
    <t>R4R Standpipe</t>
  </si>
  <si>
    <t>R4R Reticulation Upgrade</t>
  </si>
  <si>
    <t>Total Infrastructure Other</t>
  </si>
  <si>
    <t>R4R Drainage Construction</t>
  </si>
  <si>
    <t>OPERATING REVENUES</t>
  </si>
  <si>
    <t>OPERATING EXPENSES</t>
  </si>
  <si>
    <t>Rates - Growth in Rate Base</t>
  </si>
  <si>
    <t>Rates - Annual Increases</t>
  </si>
  <si>
    <t>Operating Grants, Subsidies and Contributions</t>
  </si>
  <si>
    <t>Non-operating Grants, Subsidies, Contbns</t>
  </si>
  <si>
    <t>Fees and Charges</t>
  </si>
  <si>
    <t>Other revenue</t>
  </si>
  <si>
    <t>Materials and Contracts</t>
  </si>
  <si>
    <t>Utility Charges</t>
  </si>
  <si>
    <t>Insurance Expense</t>
  </si>
  <si>
    <t>Interest Expense (based on estimated borrowings)</t>
  </si>
  <si>
    <t>CAPITAL ASSETS</t>
  </si>
  <si>
    <t>Average Depreciation - Buildings</t>
  </si>
  <si>
    <t>Average Depreciation - Other</t>
  </si>
  <si>
    <t>Average Depreciation - Infrastructure Roads</t>
  </si>
  <si>
    <t>Average Depreciation - Infrastructure Other</t>
  </si>
  <si>
    <t>Variable Assumptions Underpinning the Plan</t>
  </si>
  <si>
    <t>Existing Fleet</t>
  </si>
  <si>
    <t>Additional Vehicles</t>
  </si>
  <si>
    <t>Total Motor Vehicle Purchases</t>
  </si>
  <si>
    <t>Proceeds of Sale</t>
  </si>
  <si>
    <t>Book Value Assets Sold</t>
  </si>
  <si>
    <t>Profit / (Loss) on Sale</t>
  </si>
  <si>
    <t>Existing Heavy Plant</t>
  </si>
  <si>
    <t xml:space="preserve">Existing Small Plant </t>
  </si>
  <si>
    <t>Additional Heavy Plant</t>
  </si>
  <si>
    <t>Additional Small Plant</t>
  </si>
  <si>
    <t>Replacement of Buildings</t>
  </si>
  <si>
    <t>New Buildings</t>
  </si>
  <si>
    <t>Renewal/ Upgrade of Buildings</t>
  </si>
  <si>
    <t>Proceeds from Sale of Land</t>
  </si>
  <si>
    <t>R4R Various</t>
  </si>
  <si>
    <t>Other Infrastructure Works</t>
  </si>
  <si>
    <t>Depreciation Schedule</t>
  </si>
  <si>
    <t xml:space="preserve">Book Value of Land </t>
  </si>
  <si>
    <t>Book Value of  Buildings</t>
  </si>
  <si>
    <t>Land Acquisition</t>
  </si>
  <si>
    <t>Land Disposed</t>
  </si>
  <si>
    <t>Buildings Acquired</t>
  </si>
  <si>
    <t>Buildings Disposed</t>
  </si>
  <si>
    <t>Vehicle Acquisition</t>
  </si>
  <si>
    <t>Vehicle Disposal</t>
  </si>
  <si>
    <t>Plant &amp; Equipment Acquisition</t>
  </si>
  <si>
    <t>Plant &amp; Equipment Disposal</t>
  </si>
  <si>
    <t>Existing Furniture &amp; Equipment</t>
  </si>
  <si>
    <t>Furniture and Equipment Acquired</t>
  </si>
  <si>
    <t>Furniture and Equipment Disposed</t>
  </si>
  <si>
    <t>Existing Infrastructure</t>
  </si>
  <si>
    <t>New Infrastructure Developed</t>
  </si>
  <si>
    <t xml:space="preserve">INFRASTRUCTURE (ALL) </t>
  </si>
  <si>
    <t>Total Land</t>
  </si>
  <si>
    <t>Total Buildings</t>
  </si>
  <si>
    <t xml:space="preserve">Depreciation </t>
  </si>
  <si>
    <t>Total Plant &amp; Equipment</t>
  </si>
  <si>
    <t>TOTAL PROPERTY PLANT AND EQUIPMENT</t>
  </si>
  <si>
    <t>Total</t>
  </si>
  <si>
    <t>Total Furniture &amp; Equipment</t>
  </si>
  <si>
    <t>Book Value of Furniture &amp; Equipment</t>
  </si>
  <si>
    <t>Total Infrastructure</t>
  </si>
  <si>
    <t>Book Value Infrastructure</t>
  </si>
  <si>
    <t>Total Depreciation</t>
  </si>
  <si>
    <t>Key Performance Indicators</t>
  </si>
  <si>
    <t>OPERATING SURPLUS RATIO</t>
  </si>
  <si>
    <t>Operating Revenue</t>
  </si>
  <si>
    <t xml:space="preserve"> = Net Operating Surplus</t>
  </si>
  <si>
    <t>Less Operating Exp incl interest &amp; depreciation</t>
  </si>
  <si>
    <t>Divided by Own Source Revenue (Rates)</t>
  </si>
  <si>
    <t>Ratio Target - (+ve) Between 0% and 15%</t>
  </si>
  <si>
    <t>CURRENT RATIO</t>
  </si>
  <si>
    <t>Current Assets</t>
  </si>
  <si>
    <t>Less Restricted Assets</t>
  </si>
  <si>
    <t xml:space="preserve"> = Net Current Assets</t>
  </si>
  <si>
    <t>Divided by Current Liabilities less</t>
  </si>
  <si>
    <t>Current Liabilities ass'd with Restricted Assets</t>
  </si>
  <si>
    <t xml:space="preserve"> = Net Current Liabilities</t>
  </si>
  <si>
    <t>Ratio Target &gt; or = to 1:1</t>
  </si>
  <si>
    <t>RATES COVERAGE RATIO</t>
  </si>
  <si>
    <t>Total Rates Revenue</t>
  </si>
  <si>
    <t>Divided by Total Expenses</t>
  </si>
  <si>
    <t>Ratio Target &gt; or = to 40%</t>
  </si>
  <si>
    <t>DEBT SERVICE COVERAGE RATIO</t>
  </si>
  <si>
    <t>Operating Surplus before Interest &amp; Depreciation</t>
  </si>
  <si>
    <t>Divided by Principal and Interest</t>
  </si>
  <si>
    <t xml:space="preserve"> = Operating Revenue</t>
  </si>
  <si>
    <t>Less Operating Expenses</t>
  </si>
  <si>
    <t>Except Interest Expense and Depreciation</t>
  </si>
  <si>
    <t>Ratio Target &gt; or = 2</t>
  </si>
  <si>
    <t xml:space="preserve"> = OSBID</t>
  </si>
  <si>
    <t>ASSET SUSTAINABILITY RATIO</t>
  </si>
  <si>
    <t>Capital Renewal Expenditure</t>
  </si>
  <si>
    <t>Divided by Depreciation Expense</t>
  </si>
  <si>
    <t>ASSET CONSUMPTION RATIO</t>
  </si>
  <si>
    <t>Deprec'd Replace't Cost Assets (Written Down Value)</t>
  </si>
  <si>
    <t>Divided by Current Replacement Cost</t>
  </si>
  <si>
    <t>New Assets Acquired at Cost</t>
  </si>
  <si>
    <t>Assumed Current Replacement Cost</t>
  </si>
  <si>
    <t>New Current Replacement Cost</t>
  </si>
  <si>
    <t>ASSET RENEWAL FUNDING RATIO</t>
  </si>
  <si>
    <t>Net Present Value of Planned Renewal Expenditure</t>
  </si>
  <si>
    <t>NPV OF CAPITAL WORKS</t>
  </si>
  <si>
    <t>Divided by NPV of Asset Mgment Plan Projections</t>
  </si>
  <si>
    <t>Ratio Target 95% to 105%</t>
  </si>
  <si>
    <t>NPV RATE 5% (BELOW)</t>
  </si>
  <si>
    <t>Depreciation on Non-current Assets (see below)</t>
  </si>
  <si>
    <t>RETAINED SURPLUS</t>
  </si>
  <si>
    <t>CASH BACKED RESERVES</t>
  </si>
  <si>
    <t>ASSET REVALUATION RESERVE</t>
  </si>
  <si>
    <t>Balance 1 July</t>
  </si>
  <si>
    <t>Net Result</t>
  </si>
  <si>
    <t>Balance 30 June</t>
  </si>
  <si>
    <t>Transfer from / (to) Reserve</t>
  </si>
  <si>
    <t>Total Other Comprehensive Income</t>
  </si>
  <si>
    <t xml:space="preserve">           Balance 30 June</t>
  </si>
  <si>
    <t xml:space="preserve">      Balance 30 June</t>
  </si>
  <si>
    <t>Rate Levies (Under adopted assumptions)</t>
  </si>
  <si>
    <t xml:space="preserve">Net Operating Profit/(Loss) </t>
  </si>
  <si>
    <t>Other Comprehensive Income</t>
  </si>
  <si>
    <t>Depreciation on New Assets</t>
  </si>
  <si>
    <t>Changes in Valuation of non-current assets</t>
  </si>
  <si>
    <t>TOTAL COMPREHENSIVE INCOME</t>
  </si>
  <si>
    <t>Developers Projects - New</t>
  </si>
  <si>
    <t>Local Roadworks - Renewal</t>
  </si>
  <si>
    <t>Cash Reserves</t>
  </si>
  <si>
    <t>PLANT RESERVE</t>
  </si>
  <si>
    <t>Opening Balance</t>
  </si>
  <si>
    <t>Transfer to Reserve</t>
  </si>
  <si>
    <t>Transfer FromReserve</t>
  </si>
  <si>
    <t>Transfer From Reserve</t>
  </si>
  <si>
    <t>TOTAL RESERVES</t>
  </si>
  <si>
    <t>Total Reserves 30 June</t>
  </si>
  <si>
    <t>Fair Value Revaluation (6% - 3-yearly)</t>
  </si>
  <si>
    <t>Net Assets as Balance Sheet</t>
  </si>
  <si>
    <t>Inventories - Land Held for Resale</t>
  </si>
  <si>
    <t>New Property Plant and Equipment</t>
  </si>
  <si>
    <t>Fair Value Adjustment</t>
  </si>
  <si>
    <t>NET CURRENT ASSETS</t>
  </si>
  <si>
    <t>OPENING/CLOSING FUNDS</t>
  </si>
  <si>
    <t>LESS: Restricted Reserves</t>
  </si>
  <si>
    <t>LESS: Restricted Muni</t>
  </si>
  <si>
    <t>ADD: Cash-backed Leave Reserve</t>
  </si>
  <si>
    <t>CONTROL = 0</t>
  </si>
  <si>
    <t>All Operating Expenses</t>
  </si>
  <si>
    <t>Ratio Target 50% to 75%</t>
  </si>
  <si>
    <t>Ratio Target 90% to 100%</t>
  </si>
  <si>
    <t>ADD: Current Long Term Borrowings</t>
  </si>
  <si>
    <t>Assume Provision same as Leave Cash Reserve</t>
  </si>
  <si>
    <t>Transfer (from) / to Reserve</t>
  </si>
  <si>
    <t>Net Result from Operating Activities</t>
  </si>
  <si>
    <t>2011/2012</t>
  </si>
  <si>
    <t>2012/2013</t>
  </si>
  <si>
    <t>2013/2014</t>
  </si>
  <si>
    <t>2014/2015</t>
  </si>
  <si>
    <t>2015/2016</t>
  </si>
  <si>
    <t>2016/2017</t>
  </si>
  <si>
    <t>2017/2018</t>
  </si>
  <si>
    <t>2018/2019</t>
  </si>
  <si>
    <t>2019/2020</t>
  </si>
  <si>
    <t>OTHER COMPREHENSIVE INCOME</t>
  </si>
  <si>
    <t>TOTAL ASSETS</t>
  </si>
  <si>
    <t>TOTAL LIABILITIES</t>
  </si>
  <si>
    <t xml:space="preserve">TOTAL PROCEEDS OF SALE </t>
  </si>
  <si>
    <t>TOTAL BOOK VALE ASSETS SOLD</t>
  </si>
  <si>
    <t>TOTAL PROFIT ON SALE</t>
  </si>
  <si>
    <t>TOTAL (LOSS) ON SALE</t>
  </si>
  <si>
    <t>Book Value of Total Property Plant and Equipment</t>
  </si>
  <si>
    <t>Statement of Changes in Equity</t>
  </si>
  <si>
    <t>Linked to FV Revaluation in KPIs Tab</t>
  </si>
  <si>
    <t>Linked from Depreciation</t>
  </si>
  <si>
    <t>Loan A</t>
  </si>
  <si>
    <t>Loan B</t>
  </si>
  <si>
    <t>Loan C</t>
  </si>
  <si>
    <t>Loan E</t>
  </si>
  <si>
    <t>Loan F</t>
  </si>
  <si>
    <t>Loan G</t>
  </si>
  <si>
    <t>Loan I</t>
  </si>
  <si>
    <t>Loan K</t>
  </si>
  <si>
    <t>Loan M</t>
  </si>
  <si>
    <t>Loan O</t>
  </si>
  <si>
    <t>Loan P</t>
  </si>
  <si>
    <t>Loan Q</t>
  </si>
  <si>
    <t>Loan R</t>
  </si>
  <si>
    <t>Loan S</t>
  </si>
  <si>
    <t>Loan T</t>
  </si>
  <si>
    <t>Loan U</t>
  </si>
  <si>
    <t>Self Supporting Loans</t>
  </si>
  <si>
    <t>Total Interest  on Council Loans</t>
  </si>
  <si>
    <t>Law, Order Public Safety</t>
  </si>
  <si>
    <t>Community Amenitites</t>
  </si>
  <si>
    <t>Total New Self-Supporting Loans</t>
  </si>
  <si>
    <t>Total New Council Loans</t>
  </si>
  <si>
    <t>Total All New Loans</t>
  </si>
  <si>
    <t>Check to reassure all figures are in the total</t>
  </si>
  <si>
    <t>Loan W</t>
  </si>
  <si>
    <t>Purchase Furniture and Equipment</t>
  </si>
  <si>
    <t>Linked to SCI - N&amp;T = Rates and Rates Growth</t>
  </si>
  <si>
    <t>Linked to SCI - N&amp;T = Total Revenue - Rates + Op Grants + P/L on Asset Disposals</t>
  </si>
  <si>
    <t>Linked to SCI - N&amp;T = Total Expenditure</t>
  </si>
  <si>
    <t>Linked to SCI - Program = P/L on Asset Disposals</t>
  </si>
  <si>
    <t>Linked to SCI - N&amp;T = Depreciation</t>
  </si>
  <si>
    <t>Linked to Loans = Total Principal Paid for ALL Loans (inc. SSL)</t>
  </si>
  <si>
    <t>Linked to Loans = Total ALL New Loans (inc. SSL)</t>
  </si>
  <si>
    <t>Linked to Loans = Total Principal Paid for SSL Only</t>
  </si>
  <si>
    <t>Linked to Loans = Total ALL New Loans</t>
  </si>
  <si>
    <t>Linked to Loans = Total Principal from SSL</t>
  </si>
  <si>
    <t>Linked to Loans = Total Principal Paid (inc. SSL)</t>
  </si>
  <si>
    <t>Linked to the Statement of Cash Flows = Cash a the End of the Year</t>
  </si>
  <si>
    <t>Linked to Cap Works = Land Held for Resale</t>
  </si>
  <si>
    <t>Linked to Cap Works = (Total L&amp;B - Resale L&amp;B) + Total MV + Total P&amp;E + Total F&amp;E</t>
  </si>
  <si>
    <t>Linked to SCI - Program = Total Non-Operating, Grants Subsidies and Contributions</t>
  </si>
  <si>
    <t>Linked to Loans = Total ALL Loans Princiapl outstanding - Current Portion of Long Term Borrowings</t>
  </si>
  <si>
    <t>Linked to Loans = Total ALL Loans Principal Paid</t>
  </si>
  <si>
    <t xml:space="preserve">Dep'n Rate: </t>
  </si>
  <si>
    <t>0.1</t>
  </si>
  <si>
    <t>Book Value of Motor Vehicles, Plant &amp; Equipment</t>
  </si>
  <si>
    <t>0.125</t>
  </si>
  <si>
    <t>Dep'n Rate:</t>
  </si>
  <si>
    <t xml:space="preserve">Statement of Cash Flows </t>
  </si>
  <si>
    <t xml:space="preserve">   Statement of Financial Postition </t>
  </si>
  <si>
    <t xml:space="preserve">    Rate Setting Statement </t>
  </si>
  <si>
    <t xml:space="preserve">    Ten Year Capital Works Program </t>
  </si>
  <si>
    <t>Formulas have been developed throughout the worksheets - the cells containing formulas have been left white.</t>
  </si>
  <si>
    <t>SOURCE OF LINKS</t>
  </si>
  <si>
    <t>RATIOS</t>
  </si>
  <si>
    <t>Conditional formatting has been implemented on the Ratios under the KPI (Key Performance Indicators) Tab.</t>
  </si>
  <si>
    <t>This means that the once the ratio calculation has been performed, if the Ratio is not between the accepted values the cell will automatically turn red. If the ratio is of an accepted value the cell will turn green.</t>
  </si>
  <si>
    <t>ASSUMPTIONS</t>
  </si>
  <si>
    <t>The last worksheet of this document relates to the variable assumptions which ultimately underpin your Long Term Financial Plan.</t>
  </si>
  <si>
    <t>Linked to SCI - N&amp;T = Total Revenue</t>
  </si>
  <si>
    <t>Linked to Statement of Financial Position = Total Current Assets</t>
  </si>
  <si>
    <t>Linked to Reserves = Total Reserves 30 June</t>
  </si>
  <si>
    <t>Linked to Statement of Financial Position = Total Current Liabilities</t>
  </si>
  <si>
    <t>Linked to SCI - N&amp;T = Depreciation + Interest</t>
  </si>
  <si>
    <t>Linked to SCI N&amp;T and RSS = Interest + Repayment of Debentures - SSL Principal</t>
  </si>
  <si>
    <t>Linked from Statement of Financial Position = PPE and Infrastructure</t>
  </si>
  <si>
    <t>FORMULAE</t>
  </si>
  <si>
    <t>Linked to Capital Works = Total Profit on Sale</t>
  </si>
  <si>
    <t>Linked to Capital Works = Total Loss on Sale</t>
  </si>
  <si>
    <t>Linked to Loans Tab = Loan Interest Repayments</t>
  </si>
  <si>
    <t>What about the first cell?</t>
  </si>
  <si>
    <t>Linked to Loans Tab = Total Interest Paid</t>
  </si>
  <si>
    <t>Linked to KPIs = Fair Value Revaluation</t>
  </si>
  <si>
    <t>Linked to Cap Works = Total Infrastructure Roads + Total Infrastructure Other</t>
  </si>
  <si>
    <t>Increasing by assmuptions</t>
  </si>
  <si>
    <t>Increasing by assumptions</t>
  </si>
  <si>
    <t>Linked to Depreciation = Total Property, Plant &amp; Equipment</t>
  </si>
  <si>
    <t>Linked to Depreciation = Book Value of Infrastructure</t>
  </si>
  <si>
    <t>Linked to SCI - N&amp;T = Total Other Comprehensive Income</t>
  </si>
  <si>
    <t>Linked to Cap Works = Renewal Bldgs + Replacement Bldgs + Existing Fleet MV + Existing Heavy Plant + Existing Small Plant + F&amp;E + Infra Rds - New Developers Projects + Infra Other</t>
  </si>
  <si>
    <t>R4R projects conclude in 2013/14</t>
  </si>
  <si>
    <t>These descriptions are only examples</t>
  </si>
  <si>
    <t>Each LG will populate as per their own programs</t>
  </si>
  <si>
    <t>Roads to Recovery Projects</t>
  </si>
  <si>
    <t>Linked to SCI - Prog = Total Non-Operating Grants, Subsidies &amp; Contributions</t>
  </si>
  <si>
    <t>Linked to Dep'n Tab = Total Depreciation</t>
  </si>
  <si>
    <t>Check to Capital Works = P/L on Disposal on Assets</t>
  </si>
  <si>
    <t>If false, means the total of P/L on Disposal on Assets from Capital Works Tab does not agree with SCI - Program</t>
  </si>
  <si>
    <t>Goods and Services Tax</t>
  </si>
  <si>
    <t>Loan V</t>
  </si>
  <si>
    <t xml:space="preserve">Agrees with the Depreciation Tab </t>
  </si>
  <si>
    <t>Statement of Financial Position agrees with above</t>
  </si>
  <si>
    <t>Proceeds from Sales (excluding Land)</t>
  </si>
  <si>
    <t>Linked to Cap Works = Proceeds of Sale from MV + Plant&amp;Equip + F&amp;E</t>
  </si>
  <si>
    <t>Linked to Cap Works = Proceeds from Sale of Land</t>
  </si>
  <si>
    <t>If false, means that the Net Result on the SCI - N&amp;T disagrees with the Net result on the SCI-P</t>
  </si>
  <si>
    <t>Check on the Net Result</t>
  </si>
  <si>
    <t>Linked to this tab = Cash and Cash Equivalents</t>
  </si>
  <si>
    <t>Linked to this tab = Payables</t>
  </si>
  <si>
    <t>Linked to this tab = Current Portion of Long Term Borrowings</t>
  </si>
  <si>
    <t>Linked to this tab = Provisions</t>
  </si>
  <si>
    <t>Linked to this tab = Receivables</t>
  </si>
  <si>
    <t>Linked to this tab = Inventories</t>
  </si>
  <si>
    <t>Linked to this tab = Inventories - Land Held for Resale</t>
  </si>
  <si>
    <t>Linked to this tab = Current Long Term Borrowings</t>
  </si>
  <si>
    <t>Linked to the SCI-N&amp;T = Total Comprehensive Income</t>
  </si>
  <si>
    <t>Linked to Reserves = Total Transfer to/from Reserves</t>
  </si>
  <si>
    <t>Check on Control</t>
  </si>
  <si>
    <t>Linked to Capital Works = Land Purchased for Resale</t>
  </si>
  <si>
    <t>Linked to Capital Works = Total Land &amp; Buildings - Land Purchsed for Resale</t>
  </si>
  <si>
    <t>Linked to Capital Works = Total Infrastructure - Roads</t>
  </si>
  <si>
    <t>Linked to Capital Works = Total Infrastructure - Other</t>
  </si>
  <si>
    <t>Linked to Capital Works = Total MV Purchases + Total Plant &amp; Equipment</t>
  </si>
  <si>
    <t>Linked to Capital Works = Furniture and Equipment</t>
  </si>
  <si>
    <t>Linked to Capital Works = Total Proceeds of Sale</t>
  </si>
  <si>
    <t>Linked to Reserves = Transfer to Reserves</t>
  </si>
  <si>
    <t>Linked to Reserves = Transfer from Reserves</t>
  </si>
  <si>
    <t>Linked to Statement of Financial Position = Opening / Closing Funds</t>
  </si>
  <si>
    <t>Linked to this Tab = All Acquistions and Disposal listed above</t>
  </si>
  <si>
    <t>Linked to this Tab = All depreciation listed above</t>
  </si>
  <si>
    <t>If false, means Rate Setting Statement does not balance</t>
  </si>
  <si>
    <t>LAND PURCHASE AND DEVELOPMENT</t>
  </si>
  <si>
    <t>BUILDING RESERVE</t>
  </si>
  <si>
    <t>SANITATION (RUBBISH REMOVAL) RESERVE</t>
  </si>
  <si>
    <t>EMPLOYEE ENTITLEMENTS RESERVE</t>
  </si>
  <si>
    <t>WORKERS COMPENSATION PREMIUM RESERVE</t>
  </si>
  <si>
    <t>ROAD INFRASTRUCTURE RENEWAL</t>
  </si>
  <si>
    <t>Loan D</t>
  </si>
  <si>
    <t>Loan H</t>
  </si>
  <si>
    <t>Loan J</t>
  </si>
  <si>
    <t>Loan L</t>
  </si>
  <si>
    <t>Loan N</t>
  </si>
  <si>
    <t>2020/21</t>
  </si>
  <si>
    <t>Town of Eagle Bay Long Term Financial Plan   2011 - 2021</t>
  </si>
  <si>
    <t>Long Term Financial Planning 2011 - 2021 Guide</t>
  </si>
  <si>
    <t>STARTING YEAR 2011/2012</t>
  </si>
  <si>
    <t>Budget figures for 2011/2012 could be the starting point or alternatively use actuals from 2010/2011.</t>
  </si>
  <si>
    <t>The source of links has been identified on the right hand side of the page as follows 'Linked to TAB NAME = CELL DESCRIPTION'.  The "Print Area" has been set to not print this information</t>
  </si>
  <si>
    <t>Town of Eagle Bay Long Term Financial Plan 2011 - 2021</t>
  </si>
  <si>
    <t>Note that a Statement of Comprehensive Income by Program may not be required in a LTF plan</t>
  </si>
  <si>
    <t>2010/11</t>
  </si>
  <si>
    <t xml:space="preserve">If varying values are used from year to year for items such as provisions, accruals and non current debtors, then the movements in these will need to be calculated to balance the plan. </t>
  </si>
  <si>
    <t>Note that the divisor in the Operating Surplus Ratio is Rates Revenue.  However, this is currently under review and the ratio is likely to change to also include fees and charges and other revenue generated by the efforts of a local government.</t>
  </si>
  <si>
    <t>NOTE - If additional Reserves are added, don’t forget to update the formulas to include these in total lines 49, 50 and 51</t>
  </si>
  <si>
    <t>MODEL LONG TERM FINANCIAL PLAN TEMPLATE</t>
  </si>
  <si>
    <t>The attached worksheets have been prepared by the Department of Local Government as a tool to assist in the preparation of 10 year, long term financial plans. It is recommended that you refer to this guide to assist you through the completion of the worksheets.</t>
  </si>
  <si>
    <t>The workbook has been deliberately designed to enable any user with a reasonable knowledge of Excel to use it and modify the workbook to suit their specific local government's purpose.  While many of the cells are linked, manual entry of some data is required.</t>
  </si>
  <si>
    <r>
      <t xml:space="preserve">To ensure formulas are not accidentally deleted, please only enter figures into the </t>
    </r>
    <r>
      <rPr>
        <b/>
        <sz val="10"/>
        <rFont val="Verdana"/>
        <family val="2"/>
      </rPr>
      <t>orange</t>
    </r>
    <r>
      <rPr>
        <sz val="10"/>
        <rFont val="Verdana"/>
        <family val="2"/>
      </rPr>
      <t xml:space="preserve"> coloured cells.</t>
    </r>
  </si>
  <si>
    <t>If a row or column is added or deleted, check that the formula still functions correctly.</t>
  </si>
  <si>
    <t>You will notice that throughout the document some rows only require a 2011/2012 figure (eg Rates on the SCI-N&amp;T Tab on Row 9) and the remaining years will be automatically populated. The rate at which these following years increase or decrease is controlled through the assumptions you predict on the Assumptions Tab.</t>
  </si>
  <si>
    <t>To turn off this function simply select Ratio total cells (ie Current Ratio will be from cell D24 to M24) and at the top of the screen select 'Format' then 'Conditional Formatting'. A pop up screen will appear and at the bottom select 'Delete'.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</si>
</sst>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00_);_(* \(#,##0.00\);_(* &quot;-&quot;??_);_(@_)"/>
    <numFmt numFmtId="166" formatCode="_(* #,##0_);_(* \(#,##0\);_(* &quot;-&quot;??_);_(@_)"/>
    <numFmt numFmtId="167" formatCode="_(&quot;$&quot;* #,##0.00_);_(&quot;$&quot;* \(#,##0.00\);_(&quot;$&quot;* &quot;-&quot;??_);_(@_)"/>
    <numFmt numFmtId="168" formatCode="_-* #,##0.0_-;\-* #,##0.0_-;_-* &quot;-&quot;??_-;_-@_-"/>
    <numFmt numFmtId="169" formatCode="_-* #,##0_-;\-* #,##0_-;_-* &quot;-&quot;??_-;_-@_-"/>
    <numFmt numFmtId="170" formatCode="_(* #,##0.0_);_(* \(#,##0.0\);_(* &quot;-&quot;??_);_(@_)"/>
    <numFmt numFmtId="171" formatCode="_-* #,##0.000_-;\-* #,##0.000_-;_-* &quot;-&quot;???_-;_-@_-"/>
    <numFmt numFmtId="172" formatCode="_-* #,##0.0_-;\-* #,##0.0_-;_-* &quot;-&quot;?_-;_-@_-"/>
    <numFmt numFmtId="173" formatCode="0.0%"/>
    <numFmt numFmtId="174" formatCode="_-* #,##0.0000_-;\-* #,##0.0000_-;_-* &quot;-&quot;????_-;_-@_-"/>
    <numFmt numFmtId="175" formatCode="_-* #,##0.00000_-;\-* #,##0.00000_-;_-* &quot;-&quot;?????_-;_-@_-"/>
    <numFmt numFmtId="176" formatCode="[$-409]h:mm:ss\ AM/PM"/>
    <numFmt numFmtId="177" formatCode="_-&quot;$&quot;* #,##0.0_-;\-&quot;$&quot;* #,##0.0_-;_-&quot;$&quot;* &quot;-&quot;??_-;_-@_-"/>
    <numFmt numFmtId="178" formatCode="_-&quot;$&quot;* #,##0_-;\-&quot;$&quot;* #,##0_-;_-&quot;$&quot;* &quot;-&quot;??_-;_-@_-"/>
    <numFmt numFmtId="179" formatCode="#,##0;\(#,##0\)"/>
    <numFmt numFmtId="180" formatCode="0.000"/>
    <numFmt numFmtId="181" formatCode="0.0000"/>
    <numFmt numFmtId="182" formatCode="0.0"/>
    <numFmt numFmtId="183" formatCode="_(* #,##0_);_(* \(#,##0\);_(* &quot;0&quot;_);_(@_)"/>
  </numFmts>
  <fonts count="24">
    <font>
      <sz val="10"/>
      <name val="Arial"/>
      <family val="0"/>
    </font>
    <font>
      <b/>
      <sz val="18"/>
      <color indexed="9"/>
      <name val="Calibri"/>
      <family val="2"/>
    </font>
    <font>
      <b/>
      <i/>
      <sz val="12"/>
      <color indexed="9"/>
      <name val="Calibri"/>
      <family val="2"/>
    </font>
    <font>
      <b/>
      <sz val="10"/>
      <name val="Calibri"/>
      <family val="2"/>
    </font>
    <font>
      <sz val="10"/>
      <name val="Calibri"/>
      <family val="2"/>
    </font>
    <font>
      <sz val="8"/>
      <name val="Arial"/>
      <family val="0"/>
    </font>
    <font>
      <b/>
      <sz val="16"/>
      <color indexed="9"/>
      <name val="Calibri"/>
      <family val="2"/>
    </font>
    <font>
      <sz val="9"/>
      <name val="Calibri"/>
      <family val="2"/>
    </font>
    <font>
      <b/>
      <i/>
      <sz val="10"/>
      <name val="Calibri"/>
      <family val="2"/>
    </font>
    <font>
      <sz val="10"/>
      <color indexed="8"/>
      <name val="Calibri"/>
      <family val="2"/>
    </font>
    <font>
      <sz val="9"/>
      <color indexed="8"/>
      <name val="Calibri"/>
      <family val="2"/>
    </font>
    <font>
      <b/>
      <sz val="10"/>
      <color indexed="8"/>
      <name val="Calibri"/>
      <family val="2"/>
    </font>
    <font>
      <b/>
      <u val="single"/>
      <sz val="10"/>
      <name val="Calibri"/>
      <family val="2"/>
    </font>
    <font>
      <u val="single"/>
      <sz val="10"/>
      <color indexed="12"/>
      <name val="Arial"/>
      <family val="0"/>
    </font>
    <font>
      <u val="single"/>
      <sz val="10"/>
      <color indexed="36"/>
      <name val="Arial"/>
      <family val="0"/>
    </font>
    <font>
      <sz val="10"/>
      <name val="Verdana"/>
      <family val="2"/>
    </font>
    <font>
      <u val="single"/>
      <sz val="14"/>
      <name val="Verdana"/>
      <family val="2"/>
    </font>
    <font>
      <i/>
      <sz val="10"/>
      <name val="Calibri"/>
      <family val="2"/>
    </font>
    <font>
      <sz val="10"/>
      <color indexed="63"/>
      <name val="Calibri"/>
      <family val="2"/>
    </font>
    <font>
      <b/>
      <sz val="10"/>
      <name val="Verdana"/>
      <family val="2"/>
    </font>
    <font>
      <b/>
      <u val="single"/>
      <sz val="22"/>
      <color indexed="9"/>
      <name val="Verdana"/>
      <family val="2"/>
    </font>
    <font>
      <b/>
      <i/>
      <sz val="10"/>
      <color indexed="63"/>
      <name val="Calibri"/>
      <family val="2"/>
    </font>
    <font>
      <sz val="26"/>
      <color indexed="9"/>
      <name val="Arial"/>
      <family val="2"/>
    </font>
    <font>
      <b/>
      <sz val="10"/>
      <color indexed="63"/>
      <name val="Verdana"/>
      <family val="2"/>
    </font>
  </fonts>
  <fills count="6">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indexed="48"/>
        <bgColor indexed="64"/>
      </patternFill>
    </fill>
  </fills>
  <borders count="61">
    <border>
      <left/>
      <right/>
      <top/>
      <bottom/>
      <diagonal/>
    </border>
    <border>
      <left style="medium"/>
      <right/>
      <top/>
      <bottom style="medium"/>
    </border>
    <border>
      <left/>
      <right/>
      <top/>
      <bottom style="medium"/>
    </border>
    <border>
      <left>
        <color indexed="63"/>
      </left>
      <right style="medium"/>
      <top>
        <color indexed="63"/>
      </top>
      <bottom>
        <color indexed="63"/>
      </bottom>
    </border>
    <border>
      <left/>
      <right style="medium"/>
      <top/>
      <bottom style="medium"/>
    </border>
    <border>
      <left style="medium"/>
      <right/>
      <top style="medium"/>
      <bottom>
        <color indexed="63"/>
      </bottom>
    </border>
    <border>
      <left/>
      <right/>
      <top style="medium"/>
      <bottom>
        <color indexed="63"/>
      </bottom>
    </border>
    <border>
      <left style="medium"/>
      <right/>
      <top>
        <color indexed="63"/>
      </top>
      <bottom style="medium"/>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top>
        <color indexed="63"/>
      </top>
      <bottom>
        <color indexed="63"/>
      </bottom>
    </border>
    <border>
      <left>
        <color indexed="63"/>
      </left>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style="thin"/>
      <bottom style="double"/>
    </border>
    <border>
      <left>
        <color indexed="63"/>
      </left>
      <right style="medium"/>
      <top style="thin"/>
      <bottom style="double"/>
    </border>
    <border>
      <left>
        <color indexed="63"/>
      </left>
      <right style="medium"/>
      <top style="medium"/>
      <bottom>
        <color indexed="63"/>
      </bottom>
    </border>
    <border>
      <left style="medium"/>
      <right>
        <color indexed="63"/>
      </right>
      <top>
        <color indexed="63"/>
      </top>
      <bottom style="thin"/>
    </border>
    <border>
      <left>
        <color indexed="63"/>
      </left>
      <right style="medium"/>
      <top/>
      <bottom>
        <color indexed="63"/>
      </bottom>
    </border>
    <border>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top/>
      <bottom/>
    </border>
    <border>
      <left style="medium"/>
      <right/>
      <top/>
      <bottom style="thin"/>
    </border>
    <border>
      <left/>
      <right style="medium"/>
      <top>
        <color indexed="63"/>
      </top>
      <bottom>
        <color indexed="63"/>
      </bottom>
    </border>
    <border>
      <left/>
      <right/>
      <top style="thin"/>
      <bottom style="double"/>
    </border>
    <border>
      <left/>
      <right style="medium"/>
      <top style="thin"/>
      <bottom style="double"/>
    </border>
    <border>
      <left style="medium"/>
      <right>
        <color indexed="63"/>
      </right>
      <top style="thin"/>
      <bottom style="double"/>
    </border>
    <border>
      <left/>
      <right style="medium"/>
      <top style="medium"/>
      <bottom>
        <color indexed="63"/>
      </bottom>
    </border>
    <border>
      <left/>
      <right>
        <color indexed="63"/>
      </right>
      <top>
        <color indexed="63"/>
      </top>
      <bottom style="medium"/>
    </border>
    <border>
      <left/>
      <right>
        <color indexed="63"/>
      </right>
      <top style="thin"/>
      <bottom style="double"/>
    </border>
    <border>
      <left>
        <color indexed="63"/>
      </left>
      <right/>
      <top style="thin"/>
      <bottom style="double"/>
    </border>
    <border>
      <left style="medium"/>
      <right/>
      <top style="medium"/>
      <bottom/>
    </border>
    <border>
      <left style="medium"/>
      <right>
        <color indexed="63"/>
      </right>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medium"/>
      <top style="medium"/>
      <bottom style="medium"/>
    </border>
    <border>
      <left/>
      <right style="medium"/>
      <top/>
      <bottom>
        <color indexed="63"/>
      </bottom>
    </border>
    <border>
      <left style="medium"/>
      <right/>
      <top/>
      <bottom>
        <color indexed="63"/>
      </bottom>
    </border>
    <border>
      <left style="medium"/>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bottom/>
    </border>
    <border>
      <left>
        <color indexed="63"/>
      </left>
      <right style="medium"/>
      <top/>
      <bottom/>
    </border>
    <border>
      <left style="medium"/>
      <right>
        <color indexed="63"/>
      </right>
      <top/>
      <bottom style="medium"/>
    </border>
    <border>
      <left>
        <color indexed="63"/>
      </left>
      <right>
        <color indexed="63"/>
      </right>
      <top/>
      <bottom style="medium"/>
    </border>
    <border>
      <left>
        <color indexed="63"/>
      </left>
      <right style="medium"/>
      <top/>
      <bottom style="medium"/>
    </border>
    <border>
      <left style="medium"/>
      <right/>
      <top>
        <color indexed="63"/>
      </top>
      <bottom/>
    </border>
    <border>
      <left style="medium"/>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522">
    <xf numFmtId="0" fontId="0" fillId="0" borderId="0" xfId="0" applyAlignment="1">
      <alignment/>
    </xf>
    <xf numFmtId="43" fontId="4" fillId="2" borderId="0" xfId="15" applyFont="1" applyFill="1" applyBorder="1" applyAlignment="1">
      <alignment/>
    </xf>
    <xf numFmtId="166" fontId="4" fillId="2" borderId="0" xfId="15" applyNumberFormat="1" applyFont="1" applyFill="1" applyBorder="1" applyAlignment="1">
      <alignment/>
    </xf>
    <xf numFmtId="0" fontId="4" fillId="2" borderId="1" xfId="0" applyFont="1" applyFill="1" applyBorder="1" applyAlignment="1">
      <alignment/>
    </xf>
    <xf numFmtId="0" fontId="4" fillId="2" borderId="2" xfId="0" applyFont="1" applyFill="1" applyBorder="1" applyAlignment="1">
      <alignment/>
    </xf>
    <xf numFmtId="44" fontId="4" fillId="2" borderId="2" xfId="17" applyFont="1" applyFill="1" applyBorder="1" applyAlignment="1">
      <alignment/>
    </xf>
    <xf numFmtId="43" fontId="4" fillId="2" borderId="3" xfId="15" applyFont="1" applyFill="1" applyBorder="1" applyAlignment="1">
      <alignment/>
    </xf>
    <xf numFmtId="166" fontId="4" fillId="2" borderId="3" xfId="15" applyNumberFormat="1" applyFont="1" applyFill="1" applyBorder="1" applyAlignment="1">
      <alignment/>
    </xf>
    <xf numFmtId="44" fontId="4" fillId="2" borderId="4" xfId="17" applyFont="1" applyFill="1" applyBorder="1" applyAlignment="1">
      <alignment/>
    </xf>
    <xf numFmtId="0" fontId="3" fillId="2" borderId="5" xfId="0" applyFont="1" applyFill="1" applyBorder="1" applyAlignment="1">
      <alignment horizontal="left"/>
    </xf>
    <xf numFmtId="0" fontId="3" fillId="2" borderId="6" xfId="0" applyFont="1" applyFill="1" applyBorder="1" applyAlignment="1">
      <alignment horizontal="left"/>
    </xf>
    <xf numFmtId="0" fontId="3" fillId="2" borderId="7" xfId="0" applyFont="1" applyFill="1" applyBorder="1" applyAlignment="1">
      <alignment horizontal="left"/>
    </xf>
    <xf numFmtId="0" fontId="3" fillId="2" borderId="8" xfId="0" applyFont="1" applyFill="1" applyBorder="1" applyAlignment="1">
      <alignment horizontal="left"/>
    </xf>
    <xf numFmtId="0" fontId="3" fillId="2" borderId="9" xfId="0" applyFont="1" applyFill="1" applyBorder="1" applyAlignment="1">
      <alignment horizontal="center"/>
    </xf>
    <xf numFmtId="0" fontId="3" fillId="2" borderId="10" xfId="0" applyFont="1" applyFill="1" applyBorder="1" applyAlignment="1">
      <alignment horizontal="center"/>
    </xf>
    <xf numFmtId="166" fontId="4" fillId="2" borderId="0" xfId="17" applyNumberFormat="1" applyFont="1" applyFill="1" applyBorder="1" applyAlignment="1">
      <alignment horizontal="center"/>
    </xf>
    <xf numFmtId="166" fontId="4" fillId="2" borderId="3" xfId="17" applyNumberFormat="1" applyFont="1" applyFill="1" applyBorder="1" applyAlignment="1">
      <alignment horizontal="center"/>
    </xf>
    <xf numFmtId="166" fontId="4" fillId="2" borderId="0" xfId="17" applyNumberFormat="1" applyFont="1" applyFill="1" applyBorder="1" applyAlignment="1">
      <alignment/>
    </xf>
    <xf numFmtId="166" fontId="4" fillId="2" borderId="3" xfId="17" applyNumberFormat="1" applyFont="1" applyFill="1" applyBorder="1" applyAlignment="1">
      <alignment/>
    </xf>
    <xf numFmtId="0" fontId="3" fillId="2" borderId="11" xfId="0" applyFont="1" applyFill="1" applyBorder="1" applyAlignment="1">
      <alignment horizontal="left" indent="3"/>
    </xf>
    <xf numFmtId="0" fontId="3" fillId="2" borderId="0" xfId="0" applyFont="1" applyFill="1" applyBorder="1" applyAlignment="1">
      <alignment horizontal="left" indent="3"/>
    </xf>
    <xf numFmtId="166" fontId="4" fillId="2" borderId="12" xfId="17" applyNumberFormat="1" applyFont="1" applyFill="1" applyBorder="1" applyAlignment="1">
      <alignment/>
    </xf>
    <xf numFmtId="166" fontId="4" fillId="2" borderId="13" xfId="17" applyNumberFormat="1" applyFont="1" applyFill="1" applyBorder="1" applyAlignment="1">
      <alignment/>
    </xf>
    <xf numFmtId="166" fontId="4" fillId="2" borderId="14" xfId="17" applyNumberFormat="1" applyFont="1" applyFill="1" applyBorder="1" applyAlignment="1">
      <alignment/>
    </xf>
    <xf numFmtId="166" fontId="4" fillId="2" borderId="15" xfId="17" applyNumberFormat="1" applyFont="1" applyFill="1" applyBorder="1" applyAlignment="1">
      <alignment/>
    </xf>
    <xf numFmtId="166" fontId="4" fillId="2" borderId="12" xfId="17" applyNumberFormat="1" applyFont="1" applyFill="1" applyBorder="1" applyAlignment="1">
      <alignment/>
    </xf>
    <xf numFmtId="166" fontId="4" fillId="2" borderId="13" xfId="17" applyNumberFormat="1" applyFont="1" applyFill="1" applyBorder="1" applyAlignment="1">
      <alignment/>
    </xf>
    <xf numFmtId="166" fontId="4" fillId="2" borderId="14" xfId="17" applyNumberFormat="1" applyFont="1" applyFill="1" applyBorder="1" applyAlignment="1">
      <alignment/>
    </xf>
    <xf numFmtId="166" fontId="4" fillId="2" borderId="15" xfId="17" applyNumberFormat="1" applyFont="1" applyFill="1" applyBorder="1" applyAlignment="1">
      <alignment/>
    </xf>
    <xf numFmtId="166" fontId="4" fillId="2" borderId="0" xfId="15" applyNumberFormat="1" applyFont="1" applyFill="1" applyBorder="1" applyAlignment="1">
      <alignment/>
    </xf>
    <xf numFmtId="166" fontId="4" fillId="2" borderId="0" xfId="17" applyNumberFormat="1" applyFont="1" applyFill="1" applyBorder="1" applyAlignment="1">
      <alignment/>
    </xf>
    <xf numFmtId="166" fontId="4" fillId="2" borderId="3" xfId="17" applyNumberFormat="1" applyFont="1" applyFill="1" applyBorder="1" applyAlignment="1">
      <alignment/>
    </xf>
    <xf numFmtId="166" fontId="4" fillId="2" borderId="0" xfId="15" applyNumberFormat="1" applyFont="1" applyFill="1" applyBorder="1" applyAlignment="1">
      <alignment/>
    </xf>
    <xf numFmtId="166" fontId="4" fillId="2" borderId="3" xfId="15" applyNumberFormat="1" applyFont="1" applyFill="1" applyBorder="1" applyAlignment="1">
      <alignment/>
    </xf>
    <xf numFmtId="49" fontId="4" fillId="2" borderId="11" xfId="0" applyNumberFormat="1" applyFont="1" applyFill="1" applyBorder="1" applyAlignment="1">
      <alignment horizontal="left" indent="1"/>
    </xf>
    <xf numFmtId="49" fontId="4" fillId="2" borderId="0" xfId="0" applyNumberFormat="1" applyFont="1" applyFill="1" applyBorder="1" applyAlignment="1">
      <alignment horizontal="left"/>
    </xf>
    <xf numFmtId="0" fontId="3" fillId="2" borderId="0" xfId="0" applyFont="1" applyFill="1" applyBorder="1" applyAlignment="1">
      <alignment horizontal="left" indent="2"/>
    </xf>
    <xf numFmtId="0" fontId="4" fillId="2" borderId="0" xfId="0" applyFont="1" applyFill="1" applyBorder="1" applyAlignment="1">
      <alignment horizontal="left" indent="1"/>
    </xf>
    <xf numFmtId="0" fontId="4" fillId="2" borderId="11" xfId="0" applyFont="1" applyFill="1" applyBorder="1" applyAlignment="1">
      <alignment horizontal="left" indent="1"/>
    </xf>
    <xf numFmtId="169" fontId="4" fillId="2" borderId="0" xfId="15" applyNumberFormat="1" applyFont="1" applyFill="1" applyBorder="1" applyAlignment="1">
      <alignment/>
    </xf>
    <xf numFmtId="166" fontId="4" fillId="0" borderId="0" xfId="15" applyNumberFormat="1" applyFont="1" applyFill="1" applyBorder="1" applyAlignment="1">
      <alignment/>
    </xf>
    <xf numFmtId="166" fontId="4" fillId="0" borderId="3" xfId="15" applyNumberFormat="1" applyFont="1" applyFill="1" applyBorder="1" applyAlignment="1">
      <alignment/>
    </xf>
    <xf numFmtId="166" fontId="4" fillId="2" borderId="16" xfId="15" applyNumberFormat="1" applyFont="1" applyFill="1" applyBorder="1" applyAlignment="1">
      <alignment/>
    </xf>
    <xf numFmtId="166" fontId="4" fillId="2" borderId="17" xfId="15" applyNumberFormat="1" applyFont="1" applyFill="1" applyBorder="1" applyAlignment="1">
      <alignment/>
    </xf>
    <xf numFmtId="169" fontId="4" fillId="2" borderId="3" xfId="15" applyNumberFormat="1" applyFont="1" applyFill="1" applyBorder="1" applyAlignment="1">
      <alignment/>
    </xf>
    <xf numFmtId="169" fontId="4" fillId="2" borderId="17" xfId="15" applyNumberFormat="1" applyFont="1" applyFill="1" applyBorder="1" applyAlignment="1">
      <alignment/>
    </xf>
    <xf numFmtId="6" fontId="3" fillId="2" borderId="9" xfId="0" applyNumberFormat="1" applyFont="1" applyFill="1" applyBorder="1" applyAlignment="1">
      <alignment horizontal="center"/>
    </xf>
    <xf numFmtId="0" fontId="3" fillId="2" borderId="11" xfId="0" applyFont="1" applyFill="1" applyBorder="1" applyAlignment="1">
      <alignment horizontal="left" indent="1"/>
    </xf>
    <xf numFmtId="0" fontId="3" fillId="2" borderId="0" xfId="0" applyFont="1" applyFill="1" applyBorder="1" applyAlignment="1">
      <alignment horizontal="left" indent="1"/>
    </xf>
    <xf numFmtId="166" fontId="3" fillId="2" borderId="0" xfId="15" applyNumberFormat="1" applyFont="1" applyFill="1" applyBorder="1" applyAlignment="1">
      <alignment/>
    </xf>
    <xf numFmtId="166" fontId="3" fillId="2" borderId="3" xfId="15" applyNumberFormat="1" applyFont="1" applyFill="1" applyBorder="1" applyAlignment="1">
      <alignment/>
    </xf>
    <xf numFmtId="44" fontId="4" fillId="2" borderId="18" xfId="17" applyFont="1" applyFill="1" applyBorder="1" applyAlignment="1">
      <alignment/>
    </xf>
    <xf numFmtId="0" fontId="4" fillId="2" borderId="11" xfId="0" applyFont="1" applyFill="1" applyBorder="1" applyAlignment="1">
      <alignment horizontal="left" indent="1"/>
    </xf>
    <xf numFmtId="0" fontId="4" fillId="0" borderId="0" xfId="0" applyFont="1" applyBorder="1" applyAlignment="1">
      <alignment/>
    </xf>
    <xf numFmtId="166" fontId="3" fillId="2" borderId="8" xfId="15" applyNumberFormat="1" applyFont="1" applyFill="1" applyBorder="1" applyAlignment="1">
      <alignment/>
    </xf>
    <xf numFmtId="166" fontId="3" fillId="2" borderId="19" xfId="15" applyNumberFormat="1" applyFont="1" applyFill="1" applyBorder="1" applyAlignment="1">
      <alignment/>
    </xf>
    <xf numFmtId="169" fontId="3" fillId="2" borderId="0" xfId="15" applyNumberFormat="1" applyFont="1" applyFill="1" applyBorder="1" applyAlignment="1">
      <alignment/>
    </xf>
    <xf numFmtId="169" fontId="3" fillId="2" borderId="3" xfId="15" applyNumberFormat="1" applyFont="1" applyFill="1" applyBorder="1" applyAlignment="1">
      <alignment/>
    </xf>
    <xf numFmtId="166" fontId="3" fillId="2" borderId="0" xfId="17" applyNumberFormat="1" applyFont="1" applyFill="1" applyBorder="1" applyAlignment="1">
      <alignment/>
    </xf>
    <xf numFmtId="166" fontId="3" fillId="2" borderId="3" xfId="17" applyNumberFormat="1" applyFont="1" applyFill="1" applyBorder="1" applyAlignment="1">
      <alignment/>
    </xf>
    <xf numFmtId="49" fontId="3" fillId="2" borderId="11" xfId="0" applyNumberFormat="1" applyFont="1" applyFill="1" applyBorder="1" applyAlignment="1">
      <alignment horizontal="left" indent="1"/>
    </xf>
    <xf numFmtId="49" fontId="3" fillId="2" borderId="0" xfId="0" applyNumberFormat="1" applyFont="1" applyFill="1" applyBorder="1" applyAlignment="1">
      <alignment horizontal="left"/>
    </xf>
    <xf numFmtId="166" fontId="4" fillId="0" borderId="0" xfId="17" applyNumberFormat="1" applyFont="1" applyFill="1" applyBorder="1" applyAlignment="1">
      <alignment/>
    </xf>
    <xf numFmtId="166" fontId="4" fillId="0" borderId="3" xfId="17" applyNumberFormat="1" applyFont="1" applyFill="1" applyBorder="1" applyAlignment="1">
      <alignment/>
    </xf>
    <xf numFmtId="0" fontId="4" fillId="0" borderId="11" xfId="0" applyFont="1" applyFill="1" applyBorder="1" applyAlignment="1">
      <alignment/>
    </xf>
    <xf numFmtId="0" fontId="4" fillId="0" borderId="11" xfId="0" applyFont="1" applyFill="1" applyBorder="1" applyAlignment="1">
      <alignment horizontal="left" indent="3"/>
    </xf>
    <xf numFmtId="0" fontId="4" fillId="0" borderId="0" xfId="0" applyFont="1" applyFill="1" applyBorder="1" applyAlignment="1">
      <alignment horizontal="left" indent="3"/>
    </xf>
    <xf numFmtId="173" fontId="4" fillId="0" borderId="0" xfId="21" applyNumberFormat="1" applyFont="1" applyFill="1" applyBorder="1" applyAlignment="1">
      <alignment/>
    </xf>
    <xf numFmtId="0" fontId="3" fillId="2" borderId="11" xfId="0" applyFont="1" applyFill="1" applyBorder="1" applyAlignment="1">
      <alignment horizontal="left"/>
    </xf>
    <xf numFmtId="0" fontId="4" fillId="2" borderId="0" xfId="0" applyFont="1" applyFill="1" applyBorder="1" applyAlignment="1">
      <alignment horizontal="left"/>
    </xf>
    <xf numFmtId="0" fontId="4" fillId="2" borderId="3" xfId="0" applyFont="1" applyFill="1" applyBorder="1" applyAlignment="1">
      <alignment horizontal="left"/>
    </xf>
    <xf numFmtId="49" fontId="4" fillId="2" borderId="11" xfId="0" applyNumberFormat="1" applyFont="1" applyFill="1" applyBorder="1" applyAlignment="1">
      <alignment horizontal="left" indent="1"/>
    </xf>
    <xf numFmtId="166" fontId="4" fillId="2" borderId="0" xfId="15" applyNumberFormat="1" applyFont="1" applyFill="1" applyBorder="1" applyAlignment="1">
      <alignment/>
    </xf>
    <xf numFmtId="49" fontId="3" fillId="2" borderId="20" xfId="0" applyNumberFormat="1" applyFont="1" applyFill="1" applyBorder="1" applyAlignment="1">
      <alignment horizontal="left" indent="1"/>
    </xf>
    <xf numFmtId="49" fontId="4" fillId="2" borderId="8" xfId="0" applyNumberFormat="1" applyFont="1" applyFill="1" applyBorder="1" applyAlignment="1">
      <alignment horizontal="left"/>
    </xf>
    <xf numFmtId="0" fontId="3" fillId="2" borderId="11" xfId="0" applyFont="1" applyFill="1" applyBorder="1" applyAlignment="1">
      <alignment horizontal="left" indent="8"/>
    </xf>
    <xf numFmtId="0" fontId="3" fillId="2" borderId="0" xfId="0" applyFont="1" applyFill="1" applyBorder="1" applyAlignment="1">
      <alignment horizontal="left" indent="8"/>
    </xf>
    <xf numFmtId="44" fontId="4" fillId="0" borderId="0" xfId="17" applyFont="1" applyFill="1" applyBorder="1" applyAlignment="1">
      <alignment/>
    </xf>
    <xf numFmtId="49" fontId="4" fillId="2" borderId="0" xfId="0" applyNumberFormat="1" applyFont="1" applyFill="1" applyBorder="1" applyAlignment="1">
      <alignment horizontal="left"/>
    </xf>
    <xf numFmtId="166" fontId="3" fillId="2" borderId="0" xfId="15" applyNumberFormat="1" applyFont="1" applyFill="1" applyBorder="1" applyAlignment="1">
      <alignment/>
    </xf>
    <xf numFmtId="49" fontId="3" fillId="2" borderId="0" xfId="0" applyNumberFormat="1" applyFont="1" applyFill="1" applyBorder="1" applyAlignment="1">
      <alignment horizontal="left"/>
    </xf>
    <xf numFmtId="166" fontId="4" fillId="2" borderId="16" xfId="17" applyNumberFormat="1" applyFont="1" applyFill="1" applyBorder="1" applyAlignment="1">
      <alignment horizontal="center"/>
    </xf>
    <xf numFmtId="166" fontId="4" fillId="2" borderId="17" xfId="17" applyNumberFormat="1" applyFont="1" applyFill="1" applyBorder="1" applyAlignment="1">
      <alignment horizontal="center"/>
    </xf>
    <xf numFmtId="10" fontId="3" fillId="2" borderId="0" xfId="21" applyNumberFormat="1" applyFont="1" applyFill="1" applyBorder="1" applyAlignment="1">
      <alignment/>
    </xf>
    <xf numFmtId="10" fontId="3" fillId="2" borderId="3" xfId="21" applyNumberFormat="1" applyFont="1" applyFill="1" applyBorder="1" applyAlignment="1">
      <alignment/>
    </xf>
    <xf numFmtId="169" fontId="9" fillId="2" borderId="0" xfId="15" applyNumberFormat="1" applyFont="1" applyFill="1" applyBorder="1" applyAlignment="1">
      <alignment/>
    </xf>
    <xf numFmtId="0" fontId="10" fillId="2" borderId="21" xfId="0" applyFont="1" applyFill="1" applyBorder="1" applyAlignment="1">
      <alignment/>
    </xf>
    <xf numFmtId="0" fontId="9" fillId="2" borderId="0" xfId="0" applyFont="1" applyFill="1" applyBorder="1" applyAlignment="1">
      <alignment/>
    </xf>
    <xf numFmtId="0" fontId="10" fillId="2" borderId="11" xfId="0" applyFont="1" applyFill="1" applyBorder="1" applyAlignment="1">
      <alignment/>
    </xf>
    <xf numFmtId="166" fontId="4" fillId="2" borderId="16" xfId="17" applyNumberFormat="1" applyFont="1" applyFill="1" applyBorder="1" applyAlignment="1">
      <alignment/>
    </xf>
    <xf numFmtId="166" fontId="4" fillId="2" borderId="14" xfId="17" applyNumberFormat="1" applyFont="1" applyFill="1" applyBorder="1" applyAlignment="1">
      <alignment horizontal="center"/>
    </xf>
    <xf numFmtId="165" fontId="3" fillId="2" borderId="0" xfId="17" applyNumberFormat="1" applyFont="1" applyFill="1" applyBorder="1" applyAlignment="1">
      <alignment/>
    </xf>
    <xf numFmtId="0" fontId="3" fillId="0" borderId="11" xfId="0" applyFont="1" applyBorder="1" applyAlignment="1">
      <alignment/>
    </xf>
    <xf numFmtId="0" fontId="3" fillId="0" borderId="0" xfId="0" applyFont="1" applyBorder="1" applyAlignment="1">
      <alignment/>
    </xf>
    <xf numFmtId="169" fontId="9" fillId="2" borderId="3" xfId="15" applyNumberFormat="1" applyFont="1" applyFill="1" applyBorder="1" applyAlignment="1">
      <alignment/>
    </xf>
    <xf numFmtId="166" fontId="4" fillId="2" borderId="17" xfId="17" applyNumberFormat="1" applyFont="1" applyFill="1" applyBorder="1" applyAlignment="1">
      <alignment/>
    </xf>
    <xf numFmtId="165" fontId="3" fillId="2" borderId="3" xfId="17" applyNumberFormat="1" applyFont="1" applyFill="1" applyBorder="1" applyAlignment="1">
      <alignment/>
    </xf>
    <xf numFmtId="166" fontId="4" fillId="2" borderId="15" xfId="17" applyNumberFormat="1" applyFont="1" applyFill="1" applyBorder="1" applyAlignment="1">
      <alignment horizontal="center"/>
    </xf>
    <xf numFmtId="173" fontId="3" fillId="0" borderId="0" xfId="21" applyNumberFormat="1" applyFont="1" applyBorder="1" applyAlignment="1">
      <alignment/>
    </xf>
    <xf numFmtId="173" fontId="3" fillId="0" borderId="3" xfId="21" applyNumberFormat="1" applyFont="1" applyBorder="1" applyAlignment="1">
      <alignment/>
    </xf>
    <xf numFmtId="1" fontId="3" fillId="0" borderId="0" xfId="21" applyNumberFormat="1" applyFont="1" applyBorder="1" applyAlignment="1">
      <alignment/>
    </xf>
    <xf numFmtId="1" fontId="3" fillId="0" borderId="3" xfId="21" applyNumberFormat="1" applyFont="1" applyBorder="1" applyAlignment="1">
      <alignment/>
    </xf>
    <xf numFmtId="166" fontId="4" fillId="2" borderId="8" xfId="17" applyNumberFormat="1" applyFont="1" applyFill="1" applyBorder="1" applyAlignment="1">
      <alignment/>
    </xf>
    <xf numFmtId="166" fontId="4" fillId="2" borderId="19" xfId="17" applyNumberFormat="1" applyFont="1" applyFill="1" applyBorder="1" applyAlignment="1">
      <alignment/>
    </xf>
    <xf numFmtId="0" fontId="4" fillId="2" borderId="8" xfId="0" applyFont="1" applyFill="1" applyBorder="1" applyAlignment="1">
      <alignment horizontal="left" indent="1"/>
    </xf>
    <xf numFmtId="0" fontId="4" fillId="2" borderId="20" xfId="0" applyFont="1" applyFill="1" applyBorder="1" applyAlignment="1">
      <alignment horizontal="left" indent="1"/>
    </xf>
    <xf numFmtId="169" fontId="4" fillId="2" borderId="8" xfId="15" applyNumberFormat="1" applyFont="1" applyFill="1" applyBorder="1" applyAlignment="1">
      <alignment/>
    </xf>
    <xf numFmtId="166" fontId="4" fillId="2" borderId="16" xfId="15" applyNumberFormat="1" applyFont="1" applyFill="1" applyBorder="1" applyAlignment="1">
      <alignment/>
    </xf>
    <xf numFmtId="166" fontId="4" fillId="2" borderId="17" xfId="15" applyNumberFormat="1" applyFont="1" applyFill="1" applyBorder="1" applyAlignment="1">
      <alignment/>
    </xf>
    <xf numFmtId="166" fontId="4" fillId="2" borderId="14" xfId="15" applyNumberFormat="1" applyFont="1" applyFill="1" applyBorder="1" applyAlignment="1">
      <alignment/>
    </xf>
    <xf numFmtId="0" fontId="3" fillId="2" borderId="20" xfId="0" applyFont="1" applyFill="1" applyBorder="1" applyAlignment="1">
      <alignment horizontal="left" indent="3"/>
    </xf>
    <xf numFmtId="166" fontId="4" fillId="0" borderId="0" xfId="0" applyNumberFormat="1" applyFont="1" applyBorder="1" applyAlignment="1">
      <alignment/>
    </xf>
    <xf numFmtId="166" fontId="4" fillId="0" borderId="3" xfId="0" applyNumberFormat="1" applyFont="1" applyBorder="1" applyAlignment="1">
      <alignment/>
    </xf>
    <xf numFmtId="166" fontId="3" fillId="2" borderId="22" xfId="17" applyNumberFormat="1" applyFont="1" applyFill="1" applyBorder="1" applyAlignment="1">
      <alignment/>
    </xf>
    <xf numFmtId="166" fontId="3" fillId="2" borderId="23" xfId="17" applyNumberFormat="1" applyFont="1" applyFill="1" applyBorder="1" applyAlignment="1">
      <alignment/>
    </xf>
    <xf numFmtId="166" fontId="3" fillId="2" borderId="24" xfId="17" applyNumberFormat="1" applyFont="1" applyFill="1" applyBorder="1" applyAlignment="1">
      <alignment/>
    </xf>
    <xf numFmtId="166" fontId="3" fillId="2" borderId="25" xfId="17" applyNumberFormat="1" applyFont="1" applyFill="1" applyBorder="1" applyAlignment="1">
      <alignment/>
    </xf>
    <xf numFmtId="166" fontId="3" fillId="2" borderId="26" xfId="17" applyNumberFormat="1" applyFont="1" applyFill="1" applyBorder="1" applyAlignment="1">
      <alignment/>
    </xf>
    <xf numFmtId="166" fontId="4" fillId="2" borderId="15" xfId="15" applyNumberFormat="1" applyFont="1" applyFill="1" applyBorder="1" applyAlignment="1">
      <alignment/>
    </xf>
    <xf numFmtId="0" fontId="3" fillId="0" borderId="20" xfId="0" applyFont="1" applyBorder="1" applyAlignment="1">
      <alignment/>
    </xf>
    <xf numFmtId="166" fontId="3" fillId="2" borderId="25" xfId="17" applyNumberFormat="1" applyFont="1" applyFill="1" applyBorder="1" applyAlignment="1">
      <alignment horizontal="center"/>
    </xf>
    <xf numFmtId="166" fontId="3" fillId="2" borderId="26" xfId="17" applyNumberFormat="1" applyFont="1" applyFill="1" applyBorder="1" applyAlignment="1">
      <alignment horizontal="center"/>
    </xf>
    <xf numFmtId="166" fontId="4" fillId="2" borderId="27" xfId="15" applyNumberFormat="1" applyFont="1" applyFill="1" applyBorder="1" applyAlignment="1">
      <alignment/>
    </xf>
    <xf numFmtId="0" fontId="4" fillId="2" borderId="7" xfId="0" applyFont="1" applyFill="1" applyBorder="1" applyAlignment="1">
      <alignment horizontal="left" indent="1"/>
    </xf>
    <xf numFmtId="49" fontId="4" fillId="2" borderId="28" xfId="0" applyNumberFormat="1" applyFont="1" applyFill="1" applyBorder="1" applyAlignment="1">
      <alignment horizontal="left" indent="1"/>
    </xf>
    <xf numFmtId="49" fontId="4" fillId="2" borderId="16" xfId="0" applyNumberFormat="1" applyFont="1" applyFill="1" applyBorder="1" applyAlignment="1">
      <alignment horizontal="left"/>
    </xf>
    <xf numFmtId="0" fontId="3" fillId="0" borderId="9" xfId="0" applyFont="1" applyFill="1" applyBorder="1" applyAlignment="1">
      <alignment horizontal="center"/>
    </xf>
    <xf numFmtId="166" fontId="4" fillId="0" borderId="0" xfId="17" applyNumberFormat="1" applyFont="1" applyFill="1" applyBorder="1" applyAlignment="1">
      <alignment horizontal="center"/>
    </xf>
    <xf numFmtId="169" fontId="4" fillId="0" borderId="0" xfId="15" applyNumberFormat="1" applyFont="1" applyFill="1" applyBorder="1" applyAlignment="1">
      <alignment/>
    </xf>
    <xf numFmtId="166" fontId="4" fillId="0" borderId="12" xfId="17" applyNumberFormat="1" applyFont="1" applyFill="1" applyBorder="1" applyAlignment="1">
      <alignment/>
    </xf>
    <xf numFmtId="166" fontId="4" fillId="0" borderId="14" xfId="17" applyNumberFormat="1" applyFont="1" applyFill="1" applyBorder="1" applyAlignment="1">
      <alignment/>
    </xf>
    <xf numFmtId="166" fontId="4" fillId="0" borderId="14" xfId="17" applyNumberFormat="1" applyFont="1" applyFill="1" applyBorder="1" applyAlignment="1">
      <alignment/>
    </xf>
    <xf numFmtId="166" fontId="4" fillId="0" borderId="0" xfId="17" applyNumberFormat="1" applyFont="1" applyFill="1" applyBorder="1" applyAlignment="1">
      <alignment/>
    </xf>
    <xf numFmtId="166" fontId="3" fillId="0" borderId="22" xfId="17" applyNumberFormat="1" applyFont="1" applyFill="1" applyBorder="1" applyAlignment="1">
      <alignment/>
    </xf>
    <xf numFmtId="166" fontId="4" fillId="0" borderId="16" xfId="15" applyNumberFormat="1" applyFont="1" applyFill="1" applyBorder="1" applyAlignment="1">
      <alignment/>
    </xf>
    <xf numFmtId="166" fontId="4" fillId="0" borderId="0" xfId="0" applyNumberFormat="1" applyFont="1" applyFill="1" applyBorder="1" applyAlignment="1">
      <alignment/>
    </xf>
    <xf numFmtId="44" fontId="4" fillId="0" borderId="18" xfId="17" applyFont="1" applyFill="1" applyBorder="1" applyAlignment="1">
      <alignment/>
    </xf>
    <xf numFmtId="166" fontId="4" fillId="0" borderId="12" xfId="17" applyNumberFormat="1" applyFont="1" applyFill="1" applyBorder="1" applyAlignment="1">
      <alignment/>
    </xf>
    <xf numFmtId="166" fontId="4" fillId="0" borderId="8" xfId="17" applyNumberFormat="1" applyFont="1" applyFill="1" applyBorder="1" applyAlignment="1">
      <alignment/>
    </xf>
    <xf numFmtId="166" fontId="3" fillId="0" borderId="25" xfId="17" applyNumberFormat="1" applyFont="1" applyFill="1" applyBorder="1" applyAlignment="1">
      <alignment horizontal="center"/>
    </xf>
    <xf numFmtId="166" fontId="3" fillId="0" borderId="8" xfId="15" applyNumberFormat="1" applyFont="1" applyFill="1" applyBorder="1" applyAlignment="1">
      <alignment/>
    </xf>
    <xf numFmtId="6" fontId="3" fillId="0" borderId="9" xfId="0" applyNumberFormat="1" applyFont="1" applyFill="1" applyBorder="1" applyAlignment="1">
      <alignment horizontal="center"/>
    </xf>
    <xf numFmtId="6" fontId="3" fillId="0" borderId="10" xfId="0" applyNumberFormat="1" applyFont="1" applyFill="1" applyBorder="1" applyAlignment="1">
      <alignment horizontal="center"/>
    </xf>
    <xf numFmtId="166" fontId="4" fillId="0" borderId="19" xfId="17" applyNumberFormat="1" applyFont="1" applyFill="1" applyBorder="1" applyAlignment="1">
      <alignment/>
    </xf>
    <xf numFmtId="166" fontId="4" fillId="2" borderId="0" xfId="15" applyNumberFormat="1" applyFont="1" applyFill="1" applyBorder="1" applyAlignment="1">
      <alignment/>
    </xf>
    <xf numFmtId="166" fontId="4" fillId="2" borderId="29" xfId="15" applyNumberFormat="1" applyFont="1" applyFill="1" applyBorder="1" applyAlignment="1">
      <alignment/>
    </xf>
    <xf numFmtId="0" fontId="3" fillId="0" borderId="10" xfId="0" applyFont="1" applyFill="1" applyBorder="1" applyAlignment="1">
      <alignment horizontal="center"/>
    </xf>
    <xf numFmtId="166" fontId="3" fillId="2" borderId="15" xfId="15" applyNumberFormat="1" applyFont="1" applyFill="1" applyBorder="1" applyAlignment="1">
      <alignment/>
    </xf>
    <xf numFmtId="44" fontId="4" fillId="0" borderId="30" xfId="17" applyFont="1" applyFill="1" applyBorder="1" applyAlignment="1">
      <alignment/>
    </xf>
    <xf numFmtId="0" fontId="3" fillId="0" borderId="31" xfId="0" applyFont="1" applyBorder="1" applyAlignment="1">
      <alignment/>
    </xf>
    <xf numFmtId="0" fontId="12" fillId="0" borderId="32" xfId="0" applyFont="1" applyBorder="1" applyAlignment="1">
      <alignment/>
    </xf>
    <xf numFmtId="0" fontId="4" fillId="0" borderId="11" xfId="0" applyFont="1" applyBorder="1" applyAlignment="1">
      <alignment/>
    </xf>
    <xf numFmtId="0" fontId="4" fillId="0" borderId="20" xfId="0" applyFont="1" applyBorder="1" applyAlignment="1">
      <alignment/>
    </xf>
    <xf numFmtId="0" fontId="4" fillId="0" borderId="8" xfId="0" applyFont="1" applyBorder="1" applyAlignment="1">
      <alignment/>
    </xf>
    <xf numFmtId="6" fontId="3" fillId="2" borderId="10" xfId="0" applyNumberFormat="1" applyFont="1" applyFill="1" applyBorder="1" applyAlignment="1">
      <alignment horizontal="center"/>
    </xf>
    <xf numFmtId="169" fontId="4" fillId="0" borderId="0" xfId="15" applyNumberFormat="1" applyFont="1" applyFill="1" applyBorder="1" applyAlignment="1">
      <alignment horizontal="center"/>
    </xf>
    <xf numFmtId="166" fontId="4" fillId="0" borderId="0" xfId="15" applyNumberFormat="1" applyFont="1" applyFill="1" applyBorder="1" applyAlignment="1">
      <alignment horizontal="center"/>
    </xf>
    <xf numFmtId="166" fontId="4" fillId="2" borderId="0" xfId="15" applyNumberFormat="1" applyFont="1" applyFill="1" applyBorder="1" applyAlignment="1">
      <alignment horizontal="center"/>
    </xf>
    <xf numFmtId="166" fontId="4" fillId="0" borderId="14" xfId="15" applyNumberFormat="1" applyFont="1" applyFill="1" applyBorder="1" applyAlignment="1">
      <alignment/>
    </xf>
    <xf numFmtId="0" fontId="3" fillId="2" borderId="28" xfId="0" applyFont="1" applyFill="1" applyBorder="1" applyAlignment="1">
      <alignment horizontal="left" indent="3"/>
    </xf>
    <xf numFmtId="0" fontId="4" fillId="0" borderId="0" xfId="0" applyFont="1" applyBorder="1" applyAlignment="1">
      <alignment horizontal="left" indent="3"/>
    </xf>
    <xf numFmtId="0" fontId="15" fillId="0" borderId="0" xfId="0" applyFont="1" applyAlignment="1">
      <alignment/>
    </xf>
    <xf numFmtId="2" fontId="15" fillId="0" borderId="0" xfId="0" applyNumberFormat="1" applyFont="1" applyAlignment="1">
      <alignment vertical="center"/>
    </xf>
    <xf numFmtId="0" fontId="3" fillId="3" borderId="5" xfId="0" applyFont="1" applyFill="1" applyBorder="1" applyAlignment="1">
      <alignment/>
    </xf>
    <xf numFmtId="0" fontId="4" fillId="3" borderId="32" xfId="0" applyFont="1" applyFill="1" applyBorder="1" applyAlignment="1">
      <alignment/>
    </xf>
    <xf numFmtId="0" fontId="4" fillId="3" borderId="27" xfId="0" applyFont="1" applyFill="1" applyBorder="1" applyAlignment="1">
      <alignment/>
    </xf>
    <xf numFmtId="0" fontId="7" fillId="3" borderId="21" xfId="0" applyFont="1" applyFill="1" applyBorder="1" applyAlignment="1">
      <alignment/>
    </xf>
    <xf numFmtId="0" fontId="4" fillId="3" borderId="0" xfId="0" applyFont="1" applyFill="1" applyBorder="1" applyAlignment="1">
      <alignment/>
    </xf>
    <xf numFmtId="0" fontId="4" fillId="3" borderId="3" xfId="0" applyFont="1" applyFill="1" applyBorder="1" applyAlignment="1">
      <alignment/>
    </xf>
    <xf numFmtId="0" fontId="4" fillId="2" borderId="28" xfId="0" applyFont="1" applyFill="1" applyBorder="1" applyAlignment="1">
      <alignment horizontal="left" indent="1"/>
    </xf>
    <xf numFmtId="0" fontId="3" fillId="3" borderId="33" xfId="0" applyFont="1" applyFill="1" applyBorder="1" applyAlignment="1">
      <alignment/>
    </xf>
    <xf numFmtId="164" fontId="4" fillId="3" borderId="0" xfId="15" applyNumberFormat="1" applyFont="1" applyFill="1" applyBorder="1" applyAlignment="1">
      <alignment/>
    </xf>
    <xf numFmtId="164" fontId="4" fillId="3" borderId="3" xfId="15" applyNumberFormat="1" applyFont="1" applyFill="1" applyBorder="1" applyAlignment="1">
      <alignment/>
    </xf>
    <xf numFmtId="0" fontId="3" fillId="2" borderId="34" xfId="0" applyFont="1" applyFill="1" applyBorder="1" applyAlignment="1">
      <alignment horizontal="left" indent="1"/>
    </xf>
    <xf numFmtId="0" fontId="3" fillId="2" borderId="16" xfId="0" applyFont="1" applyFill="1" applyBorder="1" applyAlignment="1">
      <alignment horizontal="left" indent="1"/>
    </xf>
    <xf numFmtId="166" fontId="3" fillId="2" borderId="25" xfId="15" applyNumberFormat="1" applyFont="1" applyFill="1" applyBorder="1" applyAlignment="1">
      <alignment/>
    </xf>
    <xf numFmtId="166" fontId="3" fillId="0" borderId="25" xfId="15" applyNumberFormat="1" applyFont="1" applyFill="1" applyBorder="1" applyAlignment="1">
      <alignment/>
    </xf>
    <xf numFmtId="166" fontId="3" fillId="2" borderId="26" xfId="15" applyNumberFormat="1" applyFont="1" applyFill="1" applyBorder="1" applyAlignment="1">
      <alignment/>
    </xf>
    <xf numFmtId="0" fontId="4" fillId="2" borderId="7" xfId="0" applyFont="1" applyFill="1" applyBorder="1" applyAlignment="1">
      <alignment/>
    </xf>
    <xf numFmtId="0" fontId="4" fillId="2" borderId="18" xfId="0" applyFont="1" applyFill="1" applyBorder="1" applyAlignment="1">
      <alignment/>
    </xf>
    <xf numFmtId="166" fontId="3" fillId="0" borderId="25" xfId="0" applyNumberFormat="1" applyFont="1" applyFill="1" applyBorder="1" applyAlignment="1">
      <alignment/>
    </xf>
    <xf numFmtId="166" fontId="3" fillId="0" borderId="26" xfId="0" applyNumberFormat="1" applyFont="1" applyFill="1" applyBorder="1" applyAlignment="1">
      <alignment/>
    </xf>
    <xf numFmtId="166" fontId="4" fillId="4" borderId="0" xfId="17" applyNumberFormat="1" applyFont="1" applyFill="1" applyBorder="1" applyAlignment="1">
      <alignment horizontal="center"/>
    </xf>
    <xf numFmtId="169" fontId="4" fillId="4" borderId="0" xfId="15" applyNumberFormat="1" applyFont="1" applyFill="1" applyBorder="1" applyAlignment="1">
      <alignment/>
    </xf>
    <xf numFmtId="43" fontId="4" fillId="4" borderId="0" xfId="15" applyFont="1" applyFill="1" applyBorder="1" applyAlignment="1">
      <alignment/>
    </xf>
    <xf numFmtId="43" fontId="4" fillId="4" borderId="3" xfId="15" applyFont="1" applyFill="1" applyBorder="1" applyAlignment="1">
      <alignment/>
    </xf>
    <xf numFmtId="166" fontId="4" fillId="4" borderId="0" xfId="17" applyNumberFormat="1" applyFont="1" applyFill="1" applyBorder="1" applyAlignment="1">
      <alignment/>
    </xf>
    <xf numFmtId="166" fontId="4" fillId="4" borderId="3" xfId="17" applyNumberFormat="1" applyFont="1" applyFill="1" applyBorder="1" applyAlignment="1">
      <alignment/>
    </xf>
    <xf numFmtId="166" fontId="4" fillId="4" borderId="0" xfId="15" applyNumberFormat="1" applyFont="1" applyFill="1" applyBorder="1" applyAlignment="1">
      <alignment/>
    </xf>
    <xf numFmtId="169" fontId="4" fillId="4" borderId="16" xfId="15" applyNumberFormat="1" applyFont="1" applyFill="1" applyBorder="1" applyAlignment="1">
      <alignment/>
    </xf>
    <xf numFmtId="166" fontId="4" fillId="0" borderId="16" xfId="15" applyNumberFormat="1" applyFont="1" applyFill="1" applyBorder="1" applyAlignment="1">
      <alignment horizont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169" fontId="4" fillId="4" borderId="3" xfId="15" applyNumberFormat="1" applyFont="1" applyFill="1" applyBorder="1" applyAlignment="1">
      <alignment/>
    </xf>
    <xf numFmtId="166" fontId="4" fillId="4" borderId="3" xfId="15" applyNumberFormat="1" applyFont="1" applyFill="1" applyBorder="1" applyAlignment="1">
      <alignment/>
    </xf>
    <xf numFmtId="166" fontId="4" fillId="4" borderId="3" xfId="17" applyNumberFormat="1" applyFont="1" applyFill="1" applyBorder="1" applyAlignment="1">
      <alignment horizontal="center"/>
    </xf>
    <xf numFmtId="166" fontId="4" fillId="2" borderId="0" xfId="15" applyNumberFormat="1" applyFont="1" applyFill="1" applyBorder="1" applyAlignment="1">
      <alignment/>
    </xf>
    <xf numFmtId="166" fontId="4" fillId="0" borderId="0" xfId="15" applyNumberFormat="1" applyFont="1" applyFill="1" applyBorder="1" applyAlignment="1">
      <alignment/>
    </xf>
    <xf numFmtId="166" fontId="4" fillId="2" borderId="35" xfId="15" applyNumberFormat="1" applyFont="1" applyFill="1" applyBorder="1" applyAlignment="1">
      <alignment/>
    </xf>
    <xf numFmtId="166" fontId="11" fillId="2" borderId="36" xfId="17" applyNumberFormat="1" applyFont="1" applyFill="1" applyBorder="1" applyAlignment="1">
      <alignment/>
    </xf>
    <xf numFmtId="166" fontId="11" fillId="2" borderId="37" xfId="17" applyNumberFormat="1" applyFont="1" applyFill="1" applyBorder="1" applyAlignment="1">
      <alignment/>
    </xf>
    <xf numFmtId="166" fontId="4" fillId="4" borderId="16" xfId="15" applyNumberFormat="1" applyFont="1" applyFill="1" applyBorder="1" applyAlignment="1">
      <alignment/>
    </xf>
    <xf numFmtId="169" fontId="4" fillId="4" borderId="16" xfId="15" applyNumberFormat="1" applyFont="1" applyFill="1" applyBorder="1" applyAlignment="1">
      <alignment/>
    </xf>
    <xf numFmtId="166" fontId="4" fillId="4" borderId="17" xfId="15" applyNumberFormat="1" applyFont="1" applyFill="1" applyBorder="1" applyAlignment="1">
      <alignment/>
    </xf>
    <xf numFmtId="166" fontId="4" fillId="0" borderId="16" xfId="17" applyNumberFormat="1" applyFont="1" applyFill="1" applyBorder="1" applyAlignment="1">
      <alignment/>
    </xf>
    <xf numFmtId="0" fontId="4" fillId="0" borderId="0" xfId="0" applyFont="1" applyBorder="1" applyAlignment="1">
      <alignment horizontal="left" indent="1"/>
    </xf>
    <xf numFmtId="0" fontId="4" fillId="0" borderId="3" xfId="0" applyFont="1" applyBorder="1" applyAlignment="1">
      <alignment/>
    </xf>
    <xf numFmtId="0" fontId="4" fillId="0" borderId="16" xfId="0" applyFont="1" applyBorder="1" applyAlignment="1">
      <alignment/>
    </xf>
    <xf numFmtId="0" fontId="4" fillId="0" borderId="17" xfId="0" applyFont="1" applyBorder="1" applyAlignment="1">
      <alignment/>
    </xf>
    <xf numFmtId="0" fontId="3" fillId="0" borderId="38" xfId="0" applyFont="1" applyBorder="1" applyAlignment="1">
      <alignment/>
    </xf>
    <xf numFmtId="0" fontId="3" fillId="0" borderId="25" xfId="0" applyFont="1" applyBorder="1" applyAlignment="1">
      <alignment/>
    </xf>
    <xf numFmtId="0" fontId="4" fillId="0" borderId="0" xfId="0" applyFont="1" applyAlignment="1">
      <alignment/>
    </xf>
    <xf numFmtId="0" fontId="4" fillId="0" borderId="0" xfId="0" applyFont="1" applyFill="1" applyAlignment="1">
      <alignment/>
    </xf>
    <xf numFmtId="0" fontId="4" fillId="0" borderId="0" xfId="0" applyFont="1" applyAlignment="1">
      <alignment vertical="center"/>
    </xf>
    <xf numFmtId="0" fontId="3" fillId="2" borderId="6" xfId="0" applyFont="1" applyFill="1" applyBorder="1" applyAlignment="1">
      <alignment horizontal="center" vertical="center"/>
    </xf>
    <xf numFmtId="0" fontId="3" fillId="0" borderId="6" xfId="0" applyFont="1" applyFill="1" applyBorder="1" applyAlignment="1">
      <alignment horizontal="center" vertical="center"/>
    </xf>
    <xf numFmtId="0" fontId="3" fillId="2" borderId="39" xfId="0" applyFont="1" applyFill="1" applyBorder="1" applyAlignment="1">
      <alignment horizontal="center" vertical="center"/>
    </xf>
    <xf numFmtId="166" fontId="4" fillId="0" borderId="0" xfId="0" applyNumberFormat="1" applyFont="1" applyAlignment="1">
      <alignment/>
    </xf>
    <xf numFmtId="0" fontId="3" fillId="0" borderId="38" xfId="0" applyFont="1" applyFill="1" applyBorder="1" applyAlignment="1">
      <alignment/>
    </xf>
    <xf numFmtId="0" fontId="3" fillId="0" borderId="25" xfId="0" applyFont="1" applyFill="1" applyBorder="1" applyAlignment="1">
      <alignment/>
    </xf>
    <xf numFmtId="1" fontId="4" fillId="0" borderId="0" xfId="0" applyNumberFormat="1" applyFont="1" applyAlignment="1">
      <alignment/>
    </xf>
    <xf numFmtId="0" fontId="3" fillId="0" borderId="20" xfId="0" applyFont="1" applyFill="1" applyBorder="1" applyAlignment="1">
      <alignment/>
    </xf>
    <xf numFmtId="0" fontId="3" fillId="0" borderId="8" xfId="0" applyFont="1" applyFill="1" applyBorder="1" applyAlignment="1">
      <alignment/>
    </xf>
    <xf numFmtId="166" fontId="3" fillId="0" borderId="8" xfId="0" applyNumberFormat="1" applyFont="1" applyFill="1" applyBorder="1" applyAlignment="1">
      <alignment/>
    </xf>
    <xf numFmtId="166" fontId="3" fillId="0" borderId="19" xfId="0" applyNumberFormat="1" applyFont="1" applyFill="1" applyBorder="1" applyAlignment="1">
      <alignment/>
    </xf>
    <xf numFmtId="0" fontId="3" fillId="2" borderId="11" xfId="0" applyFont="1" applyFill="1" applyBorder="1" applyAlignment="1">
      <alignment/>
    </xf>
    <xf numFmtId="0" fontId="4" fillId="0" borderId="0" xfId="0" applyFont="1" applyBorder="1" applyAlignment="1">
      <alignment/>
    </xf>
    <xf numFmtId="166" fontId="11" fillId="2" borderId="0" xfId="17" applyNumberFormat="1" applyFont="1" applyFill="1" applyBorder="1" applyAlignment="1">
      <alignment/>
    </xf>
    <xf numFmtId="166" fontId="11" fillId="0" borderId="0" xfId="17" applyNumberFormat="1" applyFont="1" applyFill="1" applyBorder="1" applyAlignment="1">
      <alignment/>
    </xf>
    <xf numFmtId="166" fontId="11" fillId="2" borderId="3" xfId="17" applyNumberFormat="1" applyFont="1" applyFill="1" applyBorder="1" applyAlignment="1">
      <alignment/>
    </xf>
    <xf numFmtId="166" fontId="4" fillId="2" borderId="25" xfId="17" applyNumberFormat="1" applyFont="1" applyFill="1" applyBorder="1" applyAlignment="1">
      <alignment/>
    </xf>
    <xf numFmtId="166" fontId="4" fillId="2" borderId="26" xfId="17" applyNumberFormat="1" applyFont="1" applyFill="1" applyBorder="1" applyAlignment="1">
      <alignment/>
    </xf>
    <xf numFmtId="166" fontId="4" fillId="2" borderId="25" xfId="17" applyNumberFormat="1" applyFont="1" applyFill="1" applyBorder="1" applyAlignment="1">
      <alignment/>
    </xf>
    <xf numFmtId="166" fontId="4" fillId="2" borderId="26" xfId="17" applyNumberFormat="1" applyFont="1" applyFill="1" applyBorder="1" applyAlignment="1">
      <alignment/>
    </xf>
    <xf numFmtId="166" fontId="4" fillId="2" borderId="0" xfId="15" applyNumberFormat="1" applyFont="1" applyFill="1" applyBorder="1" applyAlignment="1">
      <alignment/>
    </xf>
    <xf numFmtId="44" fontId="4" fillId="2" borderId="40" xfId="17" applyFont="1" applyFill="1" applyBorder="1" applyAlignment="1">
      <alignment/>
    </xf>
    <xf numFmtId="44" fontId="4" fillId="2" borderId="19" xfId="17" applyFont="1" applyFill="1" applyBorder="1" applyAlignment="1">
      <alignment/>
    </xf>
    <xf numFmtId="0" fontId="3" fillId="2" borderId="38" xfId="0" applyFont="1" applyFill="1" applyBorder="1" applyAlignment="1">
      <alignment horizontal="left" indent="1"/>
    </xf>
    <xf numFmtId="166" fontId="3" fillId="0" borderId="36" xfId="17" applyNumberFormat="1" applyFont="1" applyFill="1" applyBorder="1" applyAlignment="1">
      <alignment/>
    </xf>
    <xf numFmtId="166" fontId="3" fillId="0" borderId="41" xfId="17" applyNumberFormat="1" applyFont="1" applyFill="1" applyBorder="1" applyAlignment="1">
      <alignment/>
    </xf>
    <xf numFmtId="166" fontId="3" fillId="0" borderId="26" xfId="17" applyNumberFormat="1" applyFont="1" applyFill="1" applyBorder="1" applyAlignment="1">
      <alignment/>
    </xf>
    <xf numFmtId="166" fontId="4" fillId="4" borderId="0" xfId="15" applyNumberFormat="1" applyFont="1" applyFill="1" applyBorder="1" applyAlignment="1">
      <alignment/>
    </xf>
    <xf numFmtId="179" fontId="4" fillId="3" borderId="32" xfId="0" applyNumberFormat="1" applyFont="1" applyFill="1" applyBorder="1" applyAlignment="1">
      <alignment/>
    </xf>
    <xf numFmtId="179" fontId="4" fillId="3" borderId="27" xfId="0" applyNumberFormat="1" applyFont="1" applyFill="1" applyBorder="1" applyAlignment="1">
      <alignment/>
    </xf>
    <xf numFmtId="179" fontId="4" fillId="3" borderId="0" xfId="0" applyNumberFormat="1" applyFont="1" applyFill="1" applyBorder="1" applyAlignment="1">
      <alignment/>
    </xf>
    <xf numFmtId="179" fontId="4" fillId="3" borderId="3" xfId="0" applyNumberFormat="1" applyFont="1" applyFill="1" applyBorder="1" applyAlignment="1">
      <alignment/>
    </xf>
    <xf numFmtId="166" fontId="4" fillId="2" borderId="0" xfId="0" applyNumberFormat="1" applyFont="1" applyFill="1" applyBorder="1" applyAlignment="1">
      <alignment horizontal="left" indent="1"/>
    </xf>
    <xf numFmtId="166" fontId="4" fillId="2" borderId="0" xfId="17" applyNumberFormat="1" applyFont="1" applyFill="1" applyBorder="1" applyAlignment="1">
      <alignment horizontal="right"/>
    </xf>
    <xf numFmtId="166" fontId="4" fillId="2" borderId="3" xfId="17" applyNumberFormat="1" applyFont="1" applyFill="1" applyBorder="1" applyAlignment="1">
      <alignment horizontal="right"/>
    </xf>
    <xf numFmtId="166" fontId="3" fillId="2" borderId="0" xfId="0" applyNumberFormat="1" applyFont="1" applyFill="1" applyBorder="1" applyAlignment="1">
      <alignment horizontal="left" indent="3"/>
    </xf>
    <xf numFmtId="166" fontId="4" fillId="3" borderId="0" xfId="0" applyNumberFormat="1" applyFont="1" applyFill="1" applyBorder="1" applyAlignment="1">
      <alignment/>
    </xf>
    <xf numFmtId="166" fontId="4" fillId="3" borderId="3" xfId="0" applyNumberFormat="1" applyFont="1" applyFill="1" applyBorder="1" applyAlignment="1">
      <alignment/>
    </xf>
    <xf numFmtId="166" fontId="4" fillId="0" borderId="0" xfId="0" applyNumberFormat="1" applyFont="1" applyFill="1" applyBorder="1" applyAlignment="1">
      <alignment horizontal="left" indent="1"/>
    </xf>
    <xf numFmtId="166" fontId="4" fillId="4" borderId="0" xfId="17" applyNumberFormat="1" applyFont="1" applyFill="1" applyBorder="1" applyAlignment="1">
      <alignment horizontal="right"/>
    </xf>
    <xf numFmtId="166" fontId="4" fillId="4" borderId="3" xfId="17" applyNumberFormat="1" applyFont="1" applyFill="1" applyBorder="1" applyAlignment="1">
      <alignment horizontal="right"/>
    </xf>
    <xf numFmtId="166" fontId="4" fillId="2" borderId="0" xfId="15" applyNumberFormat="1" applyFont="1" applyFill="1" applyBorder="1" applyAlignment="1">
      <alignment horizontal="right"/>
    </xf>
    <xf numFmtId="166" fontId="3" fillId="2" borderId="9" xfId="0" applyNumberFormat="1" applyFont="1" applyFill="1" applyBorder="1" applyAlignment="1">
      <alignment horizontal="center"/>
    </xf>
    <xf numFmtId="166" fontId="3" fillId="2" borderId="10" xfId="0" applyNumberFormat="1" applyFont="1" applyFill="1" applyBorder="1" applyAlignment="1">
      <alignment horizontal="center"/>
    </xf>
    <xf numFmtId="166" fontId="4" fillId="0" borderId="17" xfId="0" applyNumberFormat="1" applyFont="1" applyBorder="1" applyAlignment="1">
      <alignment/>
    </xf>
    <xf numFmtId="166" fontId="4" fillId="0" borderId="8" xfId="0" applyNumberFormat="1" applyFont="1" applyBorder="1" applyAlignment="1">
      <alignment/>
    </xf>
    <xf numFmtId="166" fontId="4" fillId="0" borderId="8" xfId="0" applyNumberFormat="1" applyFont="1" applyFill="1" applyBorder="1" applyAlignment="1">
      <alignment/>
    </xf>
    <xf numFmtId="166" fontId="4" fillId="0" borderId="19" xfId="0" applyNumberFormat="1" applyFont="1" applyFill="1" applyBorder="1" applyAlignment="1">
      <alignment/>
    </xf>
    <xf numFmtId="166" fontId="4" fillId="4" borderId="0" xfId="0" applyNumberFormat="1" applyFont="1" applyFill="1" applyBorder="1" applyAlignment="1">
      <alignment/>
    </xf>
    <xf numFmtId="166" fontId="4" fillId="4" borderId="3" xfId="0" applyNumberFormat="1" applyFont="1" applyFill="1" applyBorder="1" applyAlignment="1">
      <alignment/>
    </xf>
    <xf numFmtId="0" fontId="8" fillId="3" borderId="11" xfId="0" applyFont="1" applyFill="1" applyBorder="1" applyAlignment="1">
      <alignment/>
    </xf>
    <xf numFmtId="0" fontId="4" fillId="3" borderId="0" xfId="0" applyFont="1" applyFill="1" applyBorder="1" applyAlignment="1">
      <alignment/>
    </xf>
    <xf numFmtId="166" fontId="4" fillId="3" borderId="0" xfId="0" applyNumberFormat="1" applyFont="1" applyFill="1" applyBorder="1" applyAlignment="1">
      <alignment/>
    </xf>
    <xf numFmtId="166" fontId="3" fillId="3" borderId="0" xfId="0" applyNumberFormat="1" applyFont="1" applyFill="1" applyBorder="1" applyAlignment="1">
      <alignment horizontal="center"/>
    </xf>
    <xf numFmtId="166" fontId="4" fillId="3" borderId="3" xfId="0" applyNumberFormat="1" applyFont="1" applyFill="1" applyBorder="1" applyAlignment="1">
      <alignment/>
    </xf>
    <xf numFmtId="0" fontId="3" fillId="2" borderId="16" xfId="0" applyFont="1" applyFill="1" applyBorder="1" applyAlignment="1">
      <alignment horizontal="left" indent="3"/>
    </xf>
    <xf numFmtId="166" fontId="3" fillId="2" borderId="16" xfId="0" applyNumberFormat="1" applyFont="1" applyFill="1" applyBorder="1" applyAlignment="1">
      <alignment horizontal="left" indent="3"/>
    </xf>
    <xf numFmtId="166" fontId="3" fillId="2" borderId="25" xfId="0" applyNumberFormat="1" applyFont="1" applyFill="1" applyBorder="1" applyAlignment="1">
      <alignment horizontal="left" indent="3"/>
    </xf>
    <xf numFmtId="166" fontId="4" fillId="0" borderId="14" xfId="0" applyNumberFormat="1" applyFont="1" applyBorder="1" applyAlignment="1">
      <alignment/>
    </xf>
    <xf numFmtId="166" fontId="4" fillId="0" borderId="15" xfId="0" applyNumberFormat="1" applyFont="1" applyBorder="1" applyAlignment="1">
      <alignment/>
    </xf>
    <xf numFmtId="166" fontId="4" fillId="0" borderId="14" xfId="0" applyNumberFormat="1" applyFont="1" applyFill="1" applyBorder="1" applyAlignment="1">
      <alignment/>
    </xf>
    <xf numFmtId="166" fontId="4" fillId="0" borderId="15" xfId="0" applyNumberFormat="1" applyFont="1" applyFill="1" applyBorder="1" applyAlignment="1">
      <alignment/>
    </xf>
    <xf numFmtId="166" fontId="3" fillId="0" borderId="25" xfId="0" applyNumberFormat="1" applyFont="1" applyBorder="1" applyAlignment="1">
      <alignment/>
    </xf>
    <xf numFmtId="166" fontId="3" fillId="0" borderId="26" xfId="0" applyNumberFormat="1" applyFont="1" applyBorder="1" applyAlignment="1">
      <alignment/>
    </xf>
    <xf numFmtId="0" fontId="3" fillId="2" borderId="25" xfId="0" applyFont="1" applyFill="1" applyBorder="1" applyAlignment="1">
      <alignment horizontal="left" indent="1"/>
    </xf>
    <xf numFmtId="166" fontId="3" fillId="0" borderId="25" xfId="17" applyNumberFormat="1" applyFont="1" applyFill="1" applyBorder="1" applyAlignment="1">
      <alignment/>
    </xf>
    <xf numFmtId="0" fontId="4" fillId="2" borderId="16" xfId="0" applyFont="1" applyFill="1" applyBorder="1" applyAlignment="1">
      <alignment horizontal="left"/>
    </xf>
    <xf numFmtId="49" fontId="3" fillId="3" borderId="11" xfId="0" applyNumberFormat="1" applyFont="1" applyFill="1" applyBorder="1" applyAlignment="1">
      <alignment horizontal="left" indent="1"/>
    </xf>
    <xf numFmtId="49" fontId="4" fillId="3" borderId="0" xfId="0" applyNumberFormat="1" applyFont="1" applyFill="1" applyBorder="1" applyAlignment="1">
      <alignment horizontal="left"/>
    </xf>
    <xf numFmtId="166" fontId="4" fillId="3" borderId="0" xfId="15" applyNumberFormat="1" applyFont="1" applyFill="1" applyBorder="1" applyAlignment="1">
      <alignment/>
    </xf>
    <xf numFmtId="166" fontId="4" fillId="3" borderId="3" xfId="15" applyNumberFormat="1" applyFont="1" applyFill="1" applyBorder="1" applyAlignment="1">
      <alignment/>
    </xf>
    <xf numFmtId="0" fontId="3" fillId="3" borderId="11" xfId="0" applyFont="1" applyFill="1" applyBorder="1" applyAlignment="1">
      <alignment horizontal="left"/>
    </xf>
    <xf numFmtId="0" fontId="4" fillId="3" borderId="0" xfId="0" applyFont="1" applyFill="1" applyBorder="1" applyAlignment="1">
      <alignment horizontal="left"/>
    </xf>
    <xf numFmtId="0" fontId="4" fillId="3" borderId="3" xfId="0" applyFont="1" applyFill="1" applyBorder="1" applyAlignment="1">
      <alignment horizontal="left"/>
    </xf>
    <xf numFmtId="166" fontId="4" fillId="4" borderId="0" xfId="15" applyNumberFormat="1" applyFont="1" applyFill="1" applyBorder="1" applyAlignment="1">
      <alignment/>
    </xf>
    <xf numFmtId="0" fontId="3" fillId="0" borderId="38" xfId="0" applyFont="1" applyFill="1" applyBorder="1" applyAlignment="1">
      <alignment horizontal="left" indent="8"/>
    </xf>
    <xf numFmtId="0" fontId="3" fillId="0" borderId="42" xfId="0" applyFont="1" applyFill="1" applyBorder="1" applyAlignment="1">
      <alignment horizontal="left" indent="8"/>
    </xf>
    <xf numFmtId="0" fontId="3" fillId="0" borderId="25" xfId="0" applyFont="1" applyFill="1" applyBorder="1" applyAlignment="1">
      <alignment horizontal="left" indent="2"/>
    </xf>
    <xf numFmtId="166" fontId="3" fillId="0" borderId="25" xfId="17" applyNumberFormat="1" applyFont="1" applyFill="1" applyBorder="1" applyAlignment="1">
      <alignment/>
    </xf>
    <xf numFmtId="166" fontId="3" fillId="0" borderId="26" xfId="17" applyNumberFormat="1" applyFont="1" applyFill="1" applyBorder="1" applyAlignment="1">
      <alignment/>
    </xf>
    <xf numFmtId="49" fontId="3" fillId="2" borderId="38" xfId="0" applyNumberFormat="1" applyFont="1" applyFill="1" applyBorder="1" applyAlignment="1">
      <alignment horizontal="left" indent="1"/>
    </xf>
    <xf numFmtId="49" fontId="3" fillId="2" borderId="25" xfId="0" applyNumberFormat="1" applyFont="1" applyFill="1" applyBorder="1" applyAlignment="1">
      <alignment horizontal="left"/>
    </xf>
    <xf numFmtId="166" fontId="3" fillId="0" borderId="25" xfId="15" applyNumberFormat="1" applyFont="1" applyFill="1" applyBorder="1" applyAlignment="1">
      <alignment/>
    </xf>
    <xf numFmtId="166" fontId="3" fillId="2" borderId="25" xfId="15" applyNumberFormat="1" applyFont="1" applyFill="1" applyBorder="1" applyAlignment="1">
      <alignment/>
    </xf>
    <xf numFmtId="166" fontId="3" fillId="2" borderId="26" xfId="15" applyNumberFormat="1" applyFont="1" applyFill="1" applyBorder="1" applyAlignment="1">
      <alignment/>
    </xf>
    <xf numFmtId="49" fontId="4" fillId="2" borderId="25" xfId="0" applyNumberFormat="1" applyFont="1" applyFill="1" applyBorder="1" applyAlignment="1">
      <alignment horizontal="left"/>
    </xf>
    <xf numFmtId="169" fontId="4" fillId="3" borderId="0" xfId="15" applyNumberFormat="1" applyFont="1" applyFill="1" applyBorder="1" applyAlignment="1">
      <alignment/>
    </xf>
    <xf numFmtId="169" fontId="4" fillId="4" borderId="17" xfId="15" applyNumberFormat="1" applyFont="1" applyFill="1" applyBorder="1" applyAlignment="1">
      <alignment/>
    </xf>
    <xf numFmtId="166" fontId="4" fillId="4" borderId="3" xfId="15" applyNumberFormat="1" applyFont="1" applyFill="1" applyBorder="1" applyAlignment="1">
      <alignment horizontal="left"/>
    </xf>
    <xf numFmtId="166" fontId="4" fillId="4" borderId="0" xfId="0" applyNumberFormat="1" applyFont="1" applyFill="1" applyBorder="1" applyAlignment="1">
      <alignment/>
    </xf>
    <xf numFmtId="166" fontId="4" fillId="4" borderId="16" xfId="15" applyNumberFormat="1" applyFont="1" applyFill="1" applyBorder="1" applyAlignment="1">
      <alignment/>
    </xf>
    <xf numFmtId="166" fontId="4" fillId="4" borderId="17" xfId="15" applyNumberFormat="1" applyFont="1" applyFill="1" applyBorder="1" applyAlignment="1">
      <alignment horizontal="left"/>
    </xf>
    <xf numFmtId="166" fontId="4" fillId="2" borderId="2" xfId="17" applyNumberFormat="1" applyFont="1" applyFill="1" applyBorder="1" applyAlignment="1">
      <alignment/>
    </xf>
    <xf numFmtId="166" fontId="4" fillId="2" borderId="30" xfId="17" applyNumberFormat="1" applyFont="1" applyFill="1" applyBorder="1" applyAlignment="1">
      <alignment/>
    </xf>
    <xf numFmtId="49" fontId="4" fillId="2" borderId="16" xfId="0" applyNumberFormat="1" applyFont="1" applyFill="1" applyBorder="1" applyAlignment="1">
      <alignment horizontal="left"/>
    </xf>
    <xf numFmtId="49" fontId="3" fillId="2" borderId="25" xfId="0" applyNumberFormat="1" applyFont="1" applyFill="1" applyBorder="1" applyAlignment="1">
      <alignment horizontal="left"/>
    </xf>
    <xf numFmtId="166" fontId="3" fillId="2" borderId="25" xfId="15" applyNumberFormat="1" applyFont="1" applyFill="1" applyBorder="1" applyAlignment="1">
      <alignment/>
    </xf>
    <xf numFmtId="166" fontId="4" fillId="2" borderId="3" xfId="15" applyNumberFormat="1" applyFont="1" applyFill="1" applyBorder="1" applyAlignment="1">
      <alignment/>
    </xf>
    <xf numFmtId="166" fontId="4" fillId="4" borderId="17" xfId="15" applyNumberFormat="1" applyFont="1" applyFill="1" applyBorder="1" applyAlignment="1">
      <alignment/>
    </xf>
    <xf numFmtId="0" fontId="3" fillId="0" borderId="0" xfId="0" applyFont="1" applyAlignment="1">
      <alignment/>
    </xf>
    <xf numFmtId="0" fontId="4" fillId="0" borderId="19" xfId="0" applyFont="1" applyBorder="1" applyAlignment="1">
      <alignment/>
    </xf>
    <xf numFmtId="0" fontId="4" fillId="0" borderId="0" xfId="0" applyFont="1" applyFill="1" applyBorder="1" applyAlignment="1">
      <alignment/>
    </xf>
    <xf numFmtId="173" fontId="4" fillId="4" borderId="0" xfId="21" applyNumberFormat="1" applyFont="1" applyFill="1" applyBorder="1" applyAlignment="1">
      <alignment/>
    </xf>
    <xf numFmtId="173" fontId="4" fillId="4" borderId="3" xfId="21" applyNumberFormat="1" applyFont="1" applyFill="1" applyBorder="1" applyAlignment="1">
      <alignment/>
    </xf>
    <xf numFmtId="0" fontId="3" fillId="3" borderId="21" xfId="0" applyFont="1" applyFill="1" applyBorder="1" applyAlignment="1">
      <alignment/>
    </xf>
    <xf numFmtId="166" fontId="4" fillId="0" borderId="0" xfId="0" applyNumberFormat="1" applyFont="1" applyBorder="1" applyAlignment="1">
      <alignment horizontal="left" indent="1"/>
    </xf>
    <xf numFmtId="0" fontId="4" fillId="0" borderId="16" xfId="0" applyFont="1" applyBorder="1" applyAlignment="1">
      <alignment horizontal="left" indent="1"/>
    </xf>
    <xf numFmtId="166" fontId="4" fillId="0" borderId="16" xfId="0" applyNumberFormat="1" applyFont="1" applyBorder="1" applyAlignment="1">
      <alignment horizontal="left" indent="1"/>
    </xf>
    <xf numFmtId="166" fontId="4" fillId="0" borderId="16" xfId="0" applyNumberFormat="1" applyFont="1" applyFill="1" applyBorder="1" applyAlignment="1">
      <alignment horizontal="left" indent="1"/>
    </xf>
    <xf numFmtId="166" fontId="4" fillId="0" borderId="25" xfId="0" applyNumberFormat="1" applyFont="1" applyBorder="1" applyAlignment="1">
      <alignment horizontal="left" indent="3"/>
    </xf>
    <xf numFmtId="0" fontId="4" fillId="0" borderId="8" xfId="0" applyFont="1" applyBorder="1" applyAlignment="1">
      <alignment horizontal="left" indent="3"/>
    </xf>
    <xf numFmtId="166" fontId="4" fillId="0" borderId="8" xfId="0" applyNumberFormat="1" applyFont="1" applyBorder="1" applyAlignment="1">
      <alignment horizontal="left" indent="3"/>
    </xf>
    <xf numFmtId="166" fontId="4" fillId="0" borderId="0" xfId="0" applyNumberFormat="1" applyFont="1" applyBorder="1" applyAlignment="1">
      <alignment horizontal="left" indent="3"/>
    </xf>
    <xf numFmtId="166" fontId="4" fillId="0" borderId="0" xfId="0" applyNumberFormat="1" applyFont="1" applyFill="1" applyAlignment="1">
      <alignment/>
    </xf>
    <xf numFmtId="0" fontId="3" fillId="2" borderId="0" xfId="0" applyFont="1" applyFill="1" applyBorder="1" applyAlignment="1">
      <alignment horizontal="left" indent="3"/>
    </xf>
    <xf numFmtId="0" fontId="4" fillId="0" borderId="11" xfId="0" applyFont="1" applyFill="1" applyBorder="1" applyAlignment="1">
      <alignment horizontal="left" indent="1"/>
    </xf>
    <xf numFmtId="0" fontId="4" fillId="0" borderId="0" xfId="0" applyFont="1" applyFill="1" applyBorder="1" applyAlignment="1">
      <alignment horizontal="left" indent="1"/>
    </xf>
    <xf numFmtId="166" fontId="4" fillId="0" borderId="3" xfId="17" applyNumberFormat="1" applyFont="1" applyFill="1" applyBorder="1" applyAlignment="1">
      <alignment horizontal="center"/>
    </xf>
    <xf numFmtId="169" fontId="4" fillId="0" borderId="3" xfId="15" applyNumberFormat="1" applyFont="1" applyFill="1" applyBorder="1" applyAlignment="1">
      <alignment/>
    </xf>
    <xf numFmtId="43" fontId="4" fillId="0" borderId="0" xfId="0" applyNumberFormat="1" applyFont="1" applyAlignment="1">
      <alignment/>
    </xf>
    <xf numFmtId="0" fontId="4" fillId="0" borderId="8" xfId="0" applyFont="1" applyFill="1" applyBorder="1" applyAlignment="1">
      <alignment/>
    </xf>
    <xf numFmtId="169" fontId="4" fillId="0" borderId="3" xfId="15" applyNumberFormat="1" applyFont="1" applyFill="1" applyBorder="1" applyAlignment="1">
      <alignment/>
    </xf>
    <xf numFmtId="0" fontId="8" fillId="3" borderId="11" xfId="0" applyFont="1" applyFill="1" applyBorder="1" applyAlignment="1">
      <alignment/>
    </xf>
    <xf numFmtId="169" fontId="4" fillId="4" borderId="0" xfId="15" applyNumberFormat="1" applyFont="1" applyFill="1" applyBorder="1" applyAlignment="1">
      <alignment/>
    </xf>
    <xf numFmtId="166" fontId="3" fillId="0" borderId="0" xfId="15" applyNumberFormat="1" applyFont="1" applyFill="1" applyBorder="1" applyAlignment="1">
      <alignment/>
    </xf>
    <xf numFmtId="166" fontId="3" fillId="2" borderId="16" xfId="15" applyNumberFormat="1" applyFont="1" applyFill="1" applyBorder="1" applyAlignment="1">
      <alignment/>
    </xf>
    <xf numFmtId="0" fontId="3" fillId="0" borderId="28" xfId="0" applyFont="1" applyBorder="1" applyAlignment="1">
      <alignment horizontal="left" indent="1"/>
    </xf>
    <xf numFmtId="0" fontId="3" fillId="2" borderId="12" xfId="0" applyFont="1" applyFill="1" applyBorder="1" applyAlignment="1">
      <alignment horizontal="left" indent="1"/>
    </xf>
    <xf numFmtId="166" fontId="3" fillId="2" borderId="12" xfId="15" applyNumberFormat="1" applyFont="1" applyFill="1" applyBorder="1" applyAlignment="1">
      <alignment/>
    </xf>
    <xf numFmtId="0" fontId="3" fillId="2" borderId="28" xfId="0" applyFont="1" applyFill="1" applyBorder="1" applyAlignment="1">
      <alignment horizontal="left" indent="1"/>
    </xf>
    <xf numFmtId="0" fontId="3" fillId="0" borderId="16" xfId="0" applyFont="1" applyBorder="1" applyAlignment="1">
      <alignment horizontal="left" indent="1"/>
    </xf>
    <xf numFmtId="166" fontId="3" fillId="2" borderId="17" xfId="15" applyNumberFormat="1" applyFont="1" applyFill="1" applyBorder="1" applyAlignment="1">
      <alignment/>
    </xf>
    <xf numFmtId="169" fontId="4" fillId="0" borderId="0" xfId="15" applyNumberFormat="1" applyFont="1" applyBorder="1" applyAlignment="1">
      <alignment/>
    </xf>
    <xf numFmtId="169" fontId="4" fillId="0" borderId="0" xfId="15" applyNumberFormat="1" applyFont="1" applyFill="1" applyBorder="1" applyAlignment="1">
      <alignment/>
    </xf>
    <xf numFmtId="0" fontId="3" fillId="3" borderId="43" xfId="0" applyFont="1" applyFill="1" applyBorder="1" applyAlignment="1">
      <alignment/>
    </xf>
    <xf numFmtId="169" fontId="4" fillId="3" borderId="32" xfId="15" applyNumberFormat="1" applyFont="1" applyFill="1" applyBorder="1" applyAlignment="1">
      <alignment/>
    </xf>
    <xf numFmtId="164" fontId="4" fillId="3" borderId="32" xfId="15" applyNumberFormat="1" applyFont="1" applyFill="1" applyBorder="1" applyAlignment="1">
      <alignment/>
    </xf>
    <xf numFmtId="164" fontId="4" fillId="3" borderId="27" xfId="15" applyNumberFormat="1" applyFont="1" applyFill="1" applyBorder="1" applyAlignment="1">
      <alignment/>
    </xf>
    <xf numFmtId="0" fontId="3" fillId="2" borderId="28" xfId="0" applyFont="1" applyFill="1" applyBorder="1" applyAlignment="1">
      <alignment horizontal="left" indent="1"/>
    </xf>
    <xf numFmtId="0" fontId="3" fillId="2" borderId="44" xfId="0" applyFont="1" applyFill="1" applyBorder="1" applyAlignment="1">
      <alignment horizontal="left" indent="1"/>
    </xf>
    <xf numFmtId="166" fontId="3" fillId="2" borderId="13" xfId="15" applyNumberFormat="1" applyFont="1" applyFill="1" applyBorder="1" applyAlignment="1">
      <alignment/>
    </xf>
    <xf numFmtId="0" fontId="18" fillId="0" borderId="0" xfId="0" applyFont="1" applyAlignment="1">
      <alignment/>
    </xf>
    <xf numFmtId="0" fontId="3" fillId="2" borderId="0" xfId="0" applyFont="1" applyFill="1" applyBorder="1" applyAlignment="1">
      <alignment horizontal="left" indent="1"/>
    </xf>
    <xf numFmtId="0" fontId="3" fillId="2" borderId="45" xfId="0" applyFont="1" applyFill="1" applyBorder="1" applyAlignment="1">
      <alignment horizontal="left" indent="1"/>
    </xf>
    <xf numFmtId="0" fontId="3" fillId="2" borderId="46" xfId="0" applyFont="1" applyFill="1" applyBorder="1" applyAlignment="1">
      <alignment horizontal="left" indent="1"/>
    </xf>
    <xf numFmtId="166" fontId="3" fillId="0" borderId="46" xfId="15" applyNumberFormat="1" applyFont="1" applyFill="1" applyBorder="1" applyAlignment="1">
      <alignment/>
    </xf>
    <xf numFmtId="166" fontId="3" fillId="0" borderId="47" xfId="15" applyNumberFormat="1" applyFont="1" applyFill="1" applyBorder="1" applyAlignment="1">
      <alignment/>
    </xf>
    <xf numFmtId="0" fontId="3" fillId="2" borderId="45" xfId="0" applyFont="1" applyFill="1" applyBorder="1" applyAlignment="1">
      <alignment horizontal="left" indent="1"/>
    </xf>
    <xf numFmtId="0" fontId="18" fillId="0" borderId="0" xfId="0" applyFont="1" applyAlignment="1">
      <alignment horizontal="right"/>
    </xf>
    <xf numFmtId="169" fontId="3" fillId="2" borderId="25" xfId="15" applyNumberFormat="1" applyFont="1" applyFill="1" applyBorder="1" applyAlignment="1">
      <alignment horizontal="right"/>
    </xf>
    <xf numFmtId="166" fontId="3" fillId="2" borderId="25" xfId="17" applyNumberFormat="1" applyFont="1" applyFill="1" applyBorder="1" applyAlignment="1">
      <alignment horizontal="right"/>
    </xf>
    <xf numFmtId="166" fontId="3" fillId="2" borderId="26" xfId="17" applyNumberFormat="1" applyFont="1" applyFill="1" applyBorder="1" applyAlignment="1">
      <alignment horizontal="right"/>
    </xf>
    <xf numFmtId="169" fontId="3" fillId="2" borderId="0" xfId="15" applyNumberFormat="1" applyFont="1" applyFill="1" applyBorder="1" applyAlignment="1">
      <alignment horizontal="right"/>
    </xf>
    <xf numFmtId="166" fontId="3" fillId="2" borderId="0" xfId="17" applyNumberFormat="1" applyFont="1" applyFill="1" applyBorder="1" applyAlignment="1">
      <alignment horizontal="right"/>
    </xf>
    <xf numFmtId="2" fontId="16" fillId="0" borderId="0" xfId="0" applyNumberFormat="1" applyFont="1" applyAlignment="1">
      <alignment vertical="center" wrapText="1"/>
    </xf>
    <xf numFmtId="2" fontId="15" fillId="0" borderId="0" xfId="0" applyNumberFormat="1" applyFont="1" applyAlignment="1">
      <alignment vertical="center" wrapText="1"/>
    </xf>
    <xf numFmtId="0" fontId="15" fillId="0" borderId="0" xfId="0" applyFont="1" applyAlignment="1">
      <alignment wrapText="1"/>
    </xf>
    <xf numFmtId="0" fontId="3" fillId="4" borderId="0" xfId="0" applyFont="1" applyFill="1" applyBorder="1" applyAlignment="1">
      <alignment horizontal="left"/>
    </xf>
    <xf numFmtId="49" fontId="3" fillId="0" borderId="11" xfId="0" applyNumberFormat="1" applyFont="1" applyFill="1" applyBorder="1" applyAlignment="1">
      <alignment horizontal="left" indent="1"/>
    </xf>
    <xf numFmtId="49" fontId="4" fillId="0" borderId="0" xfId="0" applyNumberFormat="1" applyFont="1" applyFill="1" applyBorder="1" applyAlignment="1">
      <alignment horizontal="left"/>
    </xf>
    <xf numFmtId="49" fontId="3" fillId="4" borderId="0" xfId="0" applyNumberFormat="1" applyFont="1" applyFill="1" applyBorder="1" applyAlignment="1">
      <alignment horizontal="left"/>
    </xf>
    <xf numFmtId="49" fontId="3" fillId="0" borderId="0" xfId="0" applyNumberFormat="1" applyFont="1" applyFill="1" applyBorder="1" applyAlignment="1">
      <alignment horizontal="left"/>
    </xf>
    <xf numFmtId="2" fontId="19" fillId="0" borderId="0" xfId="0" applyNumberFormat="1" applyFont="1" applyAlignment="1">
      <alignment vertical="center" wrapText="1"/>
    </xf>
    <xf numFmtId="2" fontId="20" fillId="5" borderId="48" xfId="0" applyNumberFormat="1" applyFont="1" applyFill="1" applyBorder="1" applyAlignment="1">
      <alignment horizontal="center" vertical="center" wrapText="1"/>
    </xf>
    <xf numFmtId="166" fontId="4" fillId="2" borderId="49" xfId="15" applyNumberFormat="1" applyFont="1" applyFill="1" applyBorder="1" applyAlignment="1">
      <alignment/>
    </xf>
    <xf numFmtId="166" fontId="4" fillId="2" borderId="3" xfId="15" applyNumberFormat="1" applyFont="1" applyFill="1" applyBorder="1" applyAlignment="1">
      <alignment horizontal="right"/>
    </xf>
    <xf numFmtId="0" fontId="3" fillId="0" borderId="0" xfId="0" applyFont="1" applyFill="1" applyBorder="1" applyAlignment="1">
      <alignment horizontal="left" indent="2"/>
    </xf>
    <xf numFmtId="0" fontId="4" fillId="2" borderId="50" xfId="0" applyFont="1" applyFill="1" applyBorder="1" applyAlignment="1">
      <alignment horizontal="left" indent="1"/>
    </xf>
    <xf numFmtId="166" fontId="3" fillId="4" borderId="0" xfId="15" applyNumberFormat="1" applyFont="1" applyFill="1" applyBorder="1" applyAlignment="1">
      <alignment/>
    </xf>
    <xf numFmtId="166" fontId="4" fillId="4" borderId="0" xfId="17" applyNumberFormat="1" applyFont="1" applyFill="1" applyBorder="1" applyAlignment="1">
      <alignment/>
    </xf>
    <xf numFmtId="0" fontId="3" fillId="3" borderId="11" xfId="0" applyFont="1" applyFill="1" applyBorder="1" applyAlignment="1">
      <alignment/>
    </xf>
    <xf numFmtId="0" fontId="4" fillId="3" borderId="0" xfId="0" applyFont="1" applyFill="1" applyBorder="1" applyAlignment="1">
      <alignment/>
    </xf>
    <xf numFmtId="166" fontId="4" fillId="2" borderId="0" xfId="0" applyNumberFormat="1" applyFont="1" applyFill="1" applyBorder="1" applyAlignment="1">
      <alignment horizontal="left"/>
    </xf>
    <xf numFmtId="166" fontId="4" fillId="2" borderId="3" xfId="0" applyNumberFormat="1" applyFont="1" applyFill="1" applyBorder="1" applyAlignment="1">
      <alignment horizontal="left"/>
    </xf>
    <xf numFmtId="166" fontId="4" fillId="2" borderId="0" xfId="15" applyNumberFormat="1" applyFont="1" applyFill="1" applyBorder="1" applyAlignment="1">
      <alignment horizontal="left"/>
    </xf>
    <xf numFmtId="166" fontId="4" fillId="2" borderId="3" xfId="15" applyNumberFormat="1" applyFont="1" applyFill="1" applyBorder="1" applyAlignment="1">
      <alignment horizontal="left"/>
    </xf>
    <xf numFmtId="166" fontId="4" fillId="4" borderId="0" xfId="15" applyNumberFormat="1" applyFont="1" applyFill="1" applyBorder="1" applyAlignment="1">
      <alignment horizontal="right"/>
    </xf>
    <xf numFmtId="166" fontId="4" fillId="4" borderId="0" xfId="15" applyNumberFormat="1" applyFont="1" applyFill="1" applyBorder="1" applyAlignment="1">
      <alignment horizontal="left"/>
    </xf>
    <xf numFmtId="166" fontId="4" fillId="4" borderId="16" xfId="15" applyNumberFormat="1" applyFont="1" applyFill="1" applyBorder="1" applyAlignment="1">
      <alignment horizontal="left"/>
    </xf>
    <xf numFmtId="166" fontId="3" fillId="2" borderId="3" xfId="15" applyNumberFormat="1" applyFont="1" applyFill="1" applyBorder="1" applyAlignment="1">
      <alignment/>
    </xf>
    <xf numFmtId="166" fontId="3" fillId="2" borderId="26" xfId="15" applyNumberFormat="1" applyFont="1" applyFill="1" applyBorder="1" applyAlignment="1">
      <alignment/>
    </xf>
    <xf numFmtId="166" fontId="4" fillId="3" borderId="32" xfId="0" applyNumberFormat="1" applyFont="1" applyFill="1" applyBorder="1" applyAlignment="1">
      <alignment/>
    </xf>
    <xf numFmtId="166" fontId="4" fillId="3" borderId="27" xfId="0" applyNumberFormat="1" applyFont="1" applyFill="1" applyBorder="1" applyAlignment="1">
      <alignment/>
    </xf>
    <xf numFmtId="166" fontId="4" fillId="2" borderId="8" xfId="15" applyNumberFormat="1" applyFont="1" applyFill="1" applyBorder="1" applyAlignment="1">
      <alignment/>
    </xf>
    <xf numFmtId="166" fontId="4" fillId="2" borderId="19" xfId="15" applyNumberFormat="1" applyFont="1" applyFill="1" applyBorder="1" applyAlignment="1">
      <alignment/>
    </xf>
    <xf numFmtId="166" fontId="4" fillId="4" borderId="16" xfId="15" applyNumberFormat="1" applyFont="1" applyFill="1" applyBorder="1" applyAlignment="1">
      <alignment/>
    </xf>
    <xf numFmtId="0" fontId="17" fillId="0" borderId="0" xfId="0" applyFont="1" applyAlignment="1">
      <alignment/>
    </xf>
    <xf numFmtId="0" fontId="17" fillId="0" borderId="0" xfId="0" applyFont="1" applyFill="1" applyAlignment="1">
      <alignment/>
    </xf>
    <xf numFmtId="169" fontId="4" fillId="0" borderId="3" xfId="15" applyNumberFormat="1" applyFont="1" applyFill="1" applyBorder="1" applyAlignment="1">
      <alignment horizontal="center"/>
    </xf>
    <xf numFmtId="166" fontId="4" fillId="0" borderId="17" xfId="15" applyNumberFormat="1" applyFont="1" applyFill="1" applyBorder="1" applyAlignment="1">
      <alignment horizontal="center"/>
    </xf>
    <xf numFmtId="0" fontId="8" fillId="0" borderId="0" xfId="0" applyFont="1" applyAlignment="1">
      <alignment/>
    </xf>
    <xf numFmtId="166" fontId="8" fillId="0" borderId="0" xfId="0" applyNumberFormat="1" applyFont="1" applyFill="1" applyAlignment="1">
      <alignment/>
    </xf>
    <xf numFmtId="166" fontId="8" fillId="0" borderId="0" xfId="0" applyNumberFormat="1" applyFont="1" applyAlignment="1">
      <alignment/>
    </xf>
    <xf numFmtId="49" fontId="8" fillId="2" borderId="11" xfId="0" applyNumberFormat="1" applyFont="1" applyFill="1" applyBorder="1" applyAlignment="1">
      <alignment horizontal="left" indent="1"/>
    </xf>
    <xf numFmtId="49" fontId="8" fillId="2" borderId="0" xfId="0" applyNumberFormat="1" applyFont="1" applyFill="1" applyBorder="1" applyAlignment="1">
      <alignment horizontal="left"/>
    </xf>
    <xf numFmtId="166" fontId="8" fillId="2" borderId="0" xfId="15" applyNumberFormat="1" applyFont="1" applyFill="1" applyBorder="1" applyAlignment="1">
      <alignment/>
    </xf>
    <xf numFmtId="166" fontId="8" fillId="2" borderId="3" xfId="15" applyNumberFormat="1" applyFont="1" applyFill="1" applyBorder="1" applyAlignment="1">
      <alignment/>
    </xf>
    <xf numFmtId="49" fontId="17" fillId="2" borderId="0" xfId="0" applyNumberFormat="1" applyFont="1" applyFill="1" applyBorder="1" applyAlignment="1">
      <alignment horizontal="left"/>
    </xf>
    <xf numFmtId="49" fontId="17" fillId="2" borderId="11" xfId="0" applyNumberFormat="1" applyFont="1" applyFill="1" applyBorder="1" applyAlignment="1">
      <alignment horizontal="left" indent="1"/>
    </xf>
    <xf numFmtId="166" fontId="17" fillId="2" borderId="0" xfId="15" applyNumberFormat="1" applyFont="1" applyFill="1" applyBorder="1" applyAlignment="1">
      <alignment/>
    </xf>
    <xf numFmtId="166" fontId="17" fillId="2" borderId="3" xfId="15" applyNumberFormat="1" applyFont="1" applyFill="1" applyBorder="1" applyAlignment="1">
      <alignment/>
    </xf>
    <xf numFmtId="0" fontId="8" fillId="2" borderId="11" xfId="0" applyFont="1" applyFill="1" applyBorder="1" applyAlignment="1">
      <alignment horizontal="left" indent="3"/>
    </xf>
    <xf numFmtId="0" fontId="8" fillId="2" borderId="0" xfId="0" applyFont="1" applyFill="1" applyBorder="1" applyAlignment="1">
      <alignment horizontal="left" indent="5"/>
    </xf>
    <xf numFmtId="166" fontId="8" fillId="2" borderId="0" xfId="17" applyNumberFormat="1" applyFont="1" applyFill="1" applyBorder="1" applyAlignment="1">
      <alignment/>
    </xf>
    <xf numFmtId="166" fontId="8" fillId="2" borderId="3" xfId="17" applyNumberFormat="1" applyFont="1" applyFill="1" applyBorder="1" applyAlignment="1">
      <alignment/>
    </xf>
    <xf numFmtId="0" fontId="21" fillId="0" borderId="0" xfId="0" applyFont="1" applyFill="1" applyAlignment="1">
      <alignment/>
    </xf>
    <xf numFmtId="0" fontId="21" fillId="0" borderId="0" xfId="0" applyFont="1" applyFill="1" applyBorder="1" applyAlignment="1">
      <alignment horizontal="left" indent="3"/>
    </xf>
    <xf numFmtId="169" fontId="21" fillId="0" borderId="0" xfId="15" applyNumberFormat="1" applyFont="1" applyFill="1" applyBorder="1" applyAlignment="1">
      <alignment horizontal="right"/>
    </xf>
    <xf numFmtId="0" fontId="21" fillId="0" borderId="0" xfId="0" applyFont="1" applyAlignment="1">
      <alignment/>
    </xf>
    <xf numFmtId="0" fontId="21" fillId="0" borderId="0" xfId="0" applyFont="1" applyAlignment="1">
      <alignment horizontal="right"/>
    </xf>
    <xf numFmtId="0" fontId="3" fillId="0" borderId="0" xfId="0" applyFont="1" applyFill="1" applyAlignment="1">
      <alignment/>
    </xf>
    <xf numFmtId="0" fontId="3" fillId="2" borderId="11" xfId="0" applyFont="1" applyFill="1" applyBorder="1" applyAlignment="1">
      <alignment horizontal="left" indent="3"/>
    </xf>
    <xf numFmtId="166" fontId="4" fillId="0" borderId="3" xfId="0" applyNumberFormat="1" applyFont="1" applyFill="1" applyBorder="1" applyAlignment="1">
      <alignment/>
    </xf>
    <xf numFmtId="166" fontId="4" fillId="0" borderId="3" xfId="15" applyNumberFormat="1" applyFont="1" applyFill="1" applyBorder="1" applyAlignment="1">
      <alignment horizontal="center"/>
    </xf>
    <xf numFmtId="166" fontId="4" fillId="4" borderId="17" xfId="15" applyNumberFormat="1" applyFont="1" applyFill="1" applyBorder="1" applyAlignment="1">
      <alignment/>
    </xf>
    <xf numFmtId="0" fontId="8" fillId="0" borderId="0" xfId="0" applyFont="1" applyFill="1" applyAlignment="1">
      <alignment/>
    </xf>
    <xf numFmtId="2" fontId="15" fillId="0" borderId="0" xfId="0" applyNumberFormat="1" applyFont="1" applyFill="1" applyAlignment="1">
      <alignment vertical="center" wrapText="1"/>
    </xf>
    <xf numFmtId="0" fontId="22" fillId="5" borderId="0" xfId="0" applyFont="1" applyFill="1" applyAlignment="1">
      <alignment horizontal="center" vertical="center"/>
    </xf>
    <xf numFmtId="0" fontId="4" fillId="2" borderId="33" xfId="0" applyFont="1" applyFill="1" applyBorder="1" applyAlignment="1">
      <alignment horizontal="left" indent="1"/>
    </xf>
    <xf numFmtId="0" fontId="4" fillId="2" borderId="34" xfId="0" applyFont="1" applyFill="1" applyBorder="1" applyAlignment="1">
      <alignment horizontal="left" indent="1"/>
    </xf>
    <xf numFmtId="0" fontId="1" fillId="5" borderId="51" xfId="0" applyFont="1" applyFill="1" applyBorder="1" applyAlignment="1">
      <alignment horizontal="center" vertical="center"/>
    </xf>
    <xf numFmtId="0" fontId="1" fillId="5" borderId="52" xfId="0" applyFont="1" applyFill="1" applyBorder="1" applyAlignment="1">
      <alignment horizontal="center" vertical="center"/>
    </xf>
    <xf numFmtId="0" fontId="1" fillId="5" borderId="53" xfId="0" applyFont="1" applyFill="1" applyBorder="1" applyAlignment="1">
      <alignment horizontal="center" vertical="center"/>
    </xf>
    <xf numFmtId="0" fontId="6" fillId="5" borderId="54"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55" xfId="0" applyFont="1" applyFill="1" applyBorder="1" applyAlignment="1">
      <alignment horizontal="center" vertical="center"/>
    </xf>
    <xf numFmtId="0" fontId="4" fillId="2" borderId="11" xfId="0" applyFont="1" applyFill="1" applyBorder="1" applyAlignment="1">
      <alignment horizontal="left" indent="10"/>
    </xf>
    <xf numFmtId="0" fontId="4" fillId="2" borderId="0" xfId="0" applyFont="1" applyFill="1" applyBorder="1" applyAlignment="1">
      <alignment horizontal="left" indent="10"/>
    </xf>
    <xf numFmtId="0" fontId="3" fillId="2" borderId="0" xfId="0" applyFont="1" applyFill="1" applyBorder="1" applyAlignment="1">
      <alignment horizontal="left" indent="3"/>
    </xf>
    <xf numFmtId="0" fontId="4" fillId="2" borderId="0" xfId="0" applyFont="1" applyFill="1" applyBorder="1" applyAlignment="1">
      <alignment horizontal="left" indent="1"/>
    </xf>
    <xf numFmtId="0" fontId="4" fillId="2" borderId="0" xfId="0" applyFont="1" applyFill="1" applyBorder="1" applyAlignment="1">
      <alignment horizontal="left" indent="1"/>
    </xf>
    <xf numFmtId="0" fontId="4" fillId="2" borderId="28" xfId="0" applyFont="1" applyFill="1" applyBorder="1" applyAlignment="1">
      <alignment horizontal="left" indent="1"/>
    </xf>
    <xf numFmtId="0" fontId="4" fillId="2" borderId="16" xfId="0" applyFont="1" applyFill="1" applyBorder="1" applyAlignment="1">
      <alignment horizontal="left" indent="1"/>
    </xf>
    <xf numFmtId="0" fontId="3" fillId="2" borderId="38" xfId="0" applyFont="1" applyFill="1" applyBorder="1" applyAlignment="1">
      <alignment/>
    </xf>
    <xf numFmtId="0" fontId="3" fillId="2" borderId="25" xfId="0" applyFont="1" applyFill="1" applyBorder="1" applyAlignment="1">
      <alignment/>
    </xf>
    <xf numFmtId="0" fontId="4" fillId="2" borderId="11" xfId="0" applyFont="1" applyFill="1" applyBorder="1" applyAlignment="1">
      <alignment horizontal="left" indent="1"/>
    </xf>
    <xf numFmtId="0" fontId="4" fillId="0" borderId="0" xfId="0" applyFont="1" applyBorder="1" applyAlignment="1">
      <alignment horizontal="left" indent="1"/>
    </xf>
    <xf numFmtId="0" fontId="3" fillId="2" borderId="28" xfId="0" applyFont="1" applyFill="1" applyBorder="1" applyAlignment="1">
      <alignment horizontal="left" indent="3"/>
    </xf>
    <xf numFmtId="0" fontId="4" fillId="0" borderId="16" xfId="0" applyFont="1" applyBorder="1" applyAlignment="1">
      <alignment horizontal="left" indent="3"/>
    </xf>
    <xf numFmtId="0" fontId="3" fillId="2" borderId="11" xfId="0" applyFont="1" applyFill="1" applyBorder="1" applyAlignment="1">
      <alignment horizontal="left" indent="3"/>
    </xf>
    <xf numFmtId="0" fontId="4" fillId="0" borderId="0" xfId="0" applyFont="1" applyBorder="1" applyAlignment="1">
      <alignment horizontal="left" indent="3"/>
    </xf>
    <xf numFmtId="0" fontId="2" fillId="5" borderId="56" xfId="0" applyFont="1" applyFill="1" applyBorder="1" applyAlignment="1">
      <alignment horizontal="left" vertical="center"/>
    </xf>
    <xf numFmtId="0" fontId="4" fillId="5" borderId="57" xfId="0" applyFont="1" applyFill="1" applyBorder="1" applyAlignment="1">
      <alignment vertical="center"/>
    </xf>
    <xf numFmtId="0" fontId="4" fillId="5" borderId="58" xfId="0" applyFont="1" applyFill="1" applyBorder="1" applyAlignment="1">
      <alignment vertical="center"/>
    </xf>
    <xf numFmtId="0" fontId="4" fillId="2" borderId="0" xfId="0" applyFont="1" applyFill="1" applyBorder="1" applyAlignment="1">
      <alignment horizontal="left" indent="1"/>
    </xf>
    <xf numFmtId="0" fontId="3" fillId="2" borderId="33" xfId="0" applyFont="1" applyFill="1" applyBorder="1" applyAlignment="1">
      <alignment horizontal="left" indent="1"/>
    </xf>
    <xf numFmtId="0" fontId="3" fillId="2" borderId="0" xfId="0" applyFont="1" applyFill="1" applyBorder="1" applyAlignment="1">
      <alignment horizontal="left" indent="1"/>
    </xf>
    <xf numFmtId="0" fontId="4" fillId="2" borderId="50" xfId="0" applyFont="1" applyFill="1" applyBorder="1" applyAlignment="1">
      <alignment horizontal="left" indent="1"/>
    </xf>
    <xf numFmtId="0" fontId="2" fillId="5" borderId="56" xfId="0" applyFont="1" applyFill="1" applyBorder="1" applyAlignment="1">
      <alignment horizontal="center" vertical="center"/>
    </xf>
    <xf numFmtId="0" fontId="4" fillId="5" borderId="57" xfId="0" applyFont="1" applyFill="1" applyBorder="1" applyAlignment="1">
      <alignment horizontal="center" vertical="center"/>
    </xf>
    <xf numFmtId="0" fontId="4" fillId="5" borderId="58" xfId="0" applyFont="1" applyFill="1" applyBorder="1" applyAlignment="1">
      <alignment horizontal="center" vertical="center"/>
    </xf>
    <xf numFmtId="0" fontId="4" fillId="2" borderId="11" xfId="0" applyFont="1" applyFill="1" applyBorder="1" applyAlignment="1">
      <alignment horizontal="left" indent="5"/>
    </xf>
    <xf numFmtId="0" fontId="4" fillId="2" borderId="0" xfId="0" applyFont="1" applyFill="1" applyBorder="1" applyAlignment="1">
      <alignment horizontal="left" indent="5"/>
    </xf>
    <xf numFmtId="0" fontId="4" fillId="0" borderId="0" xfId="0" applyFont="1" applyBorder="1" applyAlignment="1">
      <alignment horizontal="left" indent="10"/>
    </xf>
    <xf numFmtId="0" fontId="4" fillId="0" borderId="42" xfId="0" applyFont="1" applyBorder="1" applyAlignment="1">
      <alignment/>
    </xf>
    <xf numFmtId="0" fontId="8" fillId="3" borderId="11" xfId="0" applyFont="1" applyFill="1" applyBorder="1" applyAlignment="1">
      <alignment horizontal="left"/>
    </xf>
    <xf numFmtId="0" fontId="17" fillId="3" borderId="0" xfId="0" applyFont="1" applyFill="1" applyBorder="1" applyAlignment="1">
      <alignment horizontal="left"/>
    </xf>
    <xf numFmtId="0" fontId="4" fillId="0" borderId="11" xfId="0" applyFont="1" applyFill="1" applyBorder="1" applyAlignment="1">
      <alignment horizontal="left" indent="1"/>
    </xf>
    <xf numFmtId="0" fontId="4" fillId="0" borderId="0" xfId="0" applyFont="1" applyFill="1" applyBorder="1" applyAlignment="1">
      <alignment horizontal="left" indent="1"/>
    </xf>
    <xf numFmtId="0" fontId="3" fillId="2" borderId="11" xfId="0" applyFont="1" applyFill="1" applyBorder="1" applyAlignment="1">
      <alignment horizontal="left"/>
    </xf>
    <xf numFmtId="0" fontId="4" fillId="0" borderId="0" xfId="0" applyFont="1" applyBorder="1" applyAlignment="1">
      <alignment horizontal="left"/>
    </xf>
    <xf numFmtId="0" fontId="3" fillId="3" borderId="11" xfId="0" applyFont="1" applyFill="1" applyBorder="1" applyAlignment="1">
      <alignment/>
    </xf>
    <xf numFmtId="0" fontId="4" fillId="3" borderId="0" xfId="0" applyFont="1" applyFill="1" applyBorder="1" applyAlignment="1">
      <alignment/>
    </xf>
    <xf numFmtId="0" fontId="6" fillId="5" borderId="54" xfId="0" applyFont="1" applyFill="1" applyBorder="1" applyAlignment="1">
      <alignment horizontal="center"/>
    </xf>
    <xf numFmtId="0" fontId="6" fillId="5" borderId="0" xfId="0" applyFont="1" applyFill="1" applyBorder="1" applyAlignment="1">
      <alignment horizontal="center"/>
    </xf>
    <xf numFmtId="0" fontId="6" fillId="5" borderId="55" xfId="0" applyFont="1" applyFill="1" applyBorder="1" applyAlignment="1">
      <alignment horizontal="center"/>
    </xf>
    <xf numFmtId="0" fontId="2" fillId="5" borderId="56" xfId="0" applyFont="1" applyFill="1" applyBorder="1" applyAlignment="1">
      <alignment horizontal="center"/>
    </xf>
    <xf numFmtId="0" fontId="4" fillId="5" borderId="57" xfId="0" applyFont="1" applyFill="1" applyBorder="1" applyAlignment="1">
      <alignment horizontal="center"/>
    </xf>
    <xf numFmtId="0" fontId="4" fillId="5" borderId="58" xfId="0" applyFont="1" applyFill="1" applyBorder="1" applyAlignment="1">
      <alignment horizontal="center"/>
    </xf>
    <xf numFmtId="0" fontId="8" fillId="3" borderId="31" xfId="0" applyFont="1" applyFill="1" applyBorder="1" applyAlignment="1">
      <alignment horizontal="left"/>
    </xf>
    <xf numFmtId="0" fontId="17" fillId="3" borderId="32" xfId="0" applyFont="1" applyFill="1" applyBorder="1" applyAlignment="1">
      <alignment horizontal="left"/>
    </xf>
    <xf numFmtId="0" fontId="8" fillId="3" borderId="0" xfId="0" applyFont="1" applyFill="1" applyBorder="1" applyAlignment="1">
      <alignment horizontal="left"/>
    </xf>
    <xf numFmtId="0" fontId="3" fillId="2" borderId="11" xfId="0" applyFont="1" applyFill="1" applyBorder="1" applyAlignment="1">
      <alignment horizontal="left" indent="1"/>
    </xf>
    <xf numFmtId="0" fontId="3" fillId="0" borderId="38" xfId="0" applyFont="1" applyFill="1" applyBorder="1" applyAlignment="1">
      <alignment horizontal="left" indent="1"/>
    </xf>
    <xf numFmtId="0" fontId="3" fillId="0" borderId="42" xfId="0" applyFont="1" applyFill="1" applyBorder="1" applyAlignment="1">
      <alignment horizontal="left" indent="1"/>
    </xf>
    <xf numFmtId="0" fontId="3" fillId="2" borderId="38" xfId="0" applyFont="1" applyFill="1" applyBorder="1" applyAlignment="1">
      <alignment horizontal="left"/>
    </xf>
    <xf numFmtId="0" fontId="4" fillId="0" borderId="25" xfId="0" applyFont="1" applyBorder="1" applyAlignment="1">
      <alignment horizontal="left"/>
    </xf>
    <xf numFmtId="0" fontId="1" fillId="5" borderId="51" xfId="0" applyFont="1" applyFill="1" applyBorder="1" applyAlignment="1">
      <alignment horizontal="center"/>
    </xf>
    <xf numFmtId="0" fontId="1" fillId="5" borderId="52" xfId="0" applyFont="1" applyFill="1" applyBorder="1" applyAlignment="1">
      <alignment horizontal="center"/>
    </xf>
    <xf numFmtId="0" fontId="1" fillId="5" borderId="53" xfId="0" applyFont="1" applyFill="1" applyBorder="1" applyAlignment="1">
      <alignment horizontal="center"/>
    </xf>
    <xf numFmtId="0" fontId="4" fillId="2" borderId="59" xfId="0" applyFont="1" applyFill="1" applyBorder="1" applyAlignment="1">
      <alignment horizontal="left" indent="1"/>
    </xf>
    <xf numFmtId="0" fontId="4" fillId="0" borderId="16" xfId="0" applyFont="1" applyBorder="1" applyAlignment="1">
      <alignment horizontal="left" indent="1"/>
    </xf>
    <xf numFmtId="0" fontId="4" fillId="0" borderId="33" xfId="0" applyFont="1" applyFill="1" applyBorder="1" applyAlignment="1">
      <alignment horizontal="left" indent="1"/>
    </xf>
    <xf numFmtId="0" fontId="8" fillId="2" borderId="38" xfId="0" applyFont="1" applyFill="1" applyBorder="1" applyAlignment="1">
      <alignment horizontal="left" indent="3"/>
    </xf>
    <xf numFmtId="0" fontId="8" fillId="2" borderId="25" xfId="0" applyFont="1" applyFill="1" applyBorder="1" applyAlignment="1">
      <alignment horizontal="left" indent="3"/>
    </xf>
    <xf numFmtId="0" fontId="3" fillId="2" borderId="38" xfId="0" applyFont="1" applyFill="1" applyBorder="1" applyAlignment="1">
      <alignment horizontal="left" indent="3"/>
    </xf>
    <xf numFmtId="0" fontId="4" fillId="0" borderId="25" xfId="0" applyFont="1" applyBorder="1" applyAlignment="1">
      <alignment horizontal="left" indent="3"/>
    </xf>
    <xf numFmtId="0" fontId="3" fillId="0" borderId="0" xfId="0" applyFont="1" applyBorder="1" applyAlignment="1">
      <alignment horizontal="left"/>
    </xf>
    <xf numFmtId="0" fontId="3" fillId="2" borderId="38" xfId="0" applyFont="1" applyFill="1" applyBorder="1" applyAlignment="1">
      <alignment horizontal="left" indent="1"/>
    </xf>
    <xf numFmtId="0" fontId="3" fillId="2" borderId="25" xfId="0" applyFont="1" applyFill="1" applyBorder="1" applyAlignment="1">
      <alignment horizontal="left" indent="1"/>
    </xf>
    <xf numFmtId="0" fontId="3" fillId="0" borderId="0" xfId="0" applyFont="1" applyBorder="1" applyAlignment="1">
      <alignment horizontal="left" indent="1"/>
    </xf>
    <xf numFmtId="0" fontId="3" fillId="0" borderId="38" xfId="0" applyFont="1" applyFill="1" applyBorder="1" applyAlignment="1">
      <alignment horizontal="left" indent="4"/>
    </xf>
    <xf numFmtId="0" fontId="3" fillId="0" borderId="25" xfId="0" applyFont="1" applyFill="1" applyBorder="1" applyAlignment="1">
      <alignment horizontal="left" indent="4"/>
    </xf>
    <xf numFmtId="0" fontId="4" fillId="2" borderId="20" xfId="0" applyFont="1" applyFill="1" applyBorder="1" applyAlignment="1">
      <alignment horizontal="left" indent="10"/>
    </xf>
    <xf numFmtId="0" fontId="4" fillId="0" borderId="8" xfId="0" applyFont="1" applyBorder="1" applyAlignment="1">
      <alignment horizontal="left" indent="10"/>
    </xf>
    <xf numFmtId="0" fontId="3" fillId="2" borderId="20" xfId="0" applyFont="1" applyFill="1" applyBorder="1" applyAlignment="1">
      <alignment horizontal="left" indent="3"/>
    </xf>
    <xf numFmtId="0" fontId="4" fillId="0" borderId="8" xfId="0" applyFont="1" applyBorder="1" applyAlignment="1">
      <alignment horizontal="left" indent="3"/>
    </xf>
    <xf numFmtId="0" fontId="3" fillId="2" borderId="0" xfId="0" applyFont="1" applyFill="1" applyBorder="1" applyAlignment="1">
      <alignment horizontal="left" indent="1"/>
    </xf>
    <xf numFmtId="0" fontId="3" fillId="2" borderId="60" xfId="0" applyFont="1" applyFill="1" applyBorder="1" applyAlignment="1">
      <alignment horizontal="left" indent="1"/>
    </xf>
    <xf numFmtId="0" fontId="3" fillId="2" borderId="16" xfId="0" applyFont="1" applyFill="1" applyBorder="1" applyAlignment="1">
      <alignment horizontal="left" indent="1"/>
    </xf>
    <xf numFmtId="0" fontId="4" fillId="2" borderId="60" xfId="0" applyFont="1" applyFill="1" applyBorder="1" applyAlignment="1">
      <alignment horizontal="left" indent="1"/>
    </xf>
    <xf numFmtId="0" fontId="3" fillId="2" borderId="25" xfId="0" applyFont="1" applyFill="1" applyBorder="1" applyAlignment="1">
      <alignment horizontal="left" indent="3"/>
    </xf>
    <xf numFmtId="0" fontId="4" fillId="0" borderId="0" xfId="0" applyFont="1" applyAlignment="1">
      <alignment wrapText="1"/>
    </xf>
    <xf numFmtId="0" fontId="4" fillId="2" borderId="1" xfId="0" applyFont="1" applyFill="1" applyBorder="1" applyAlignment="1">
      <alignment horizontal="left" indent="1"/>
    </xf>
    <xf numFmtId="0" fontId="4" fillId="2" borderId="8" xfId="0" applyFont="1" applyFill="1" applyBorder="1" applyAlignment="1">
      <alignment horizontal="left" indent="1"/>
    </xf>
    <xf numFmtId="0" fontId="4" fillId="0" borderId="11" xfId="0" applyFont="1" applyFill="1" applyBorder="1" applyAlignment="1">
      <alignment/>
    </xf>
    <xf numFmtId="0" fontId="4" fillId="0" borderId="0" xfId="0" applyFont="1" applyFill="1" applyBorder="1" applyAlignment="1">
      <alignment/>
    </xf>
    <xf numFmtId="2" fontId="23" fillId="0" borderId="0" xfId="0" applyNumberFormat="1" applyFont="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00FF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85FFF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1" sqref="A11"/>
    </sheetView>
  </sheetViews>
  <sheetFormatPr defaultColWidth="9.140625" defaultRowHeight="12.75"/>
  <cols>
    <col min="1" max="1" width="133.140625" style="0" customWidth="1"/>
  </cols>
  <sheetData>
    <row r="1" ht="409.5" customHeight="1">
      <c r="A1" s="431" t="s">
        <v>456</v>
      </c>
    </row>
  </sheetData>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2:M186"/>
  <sheetViews>
    <sheetView showGridLines="0" zoomScale="85" zoomScaleNormal="85" zoomScaleSheetLayoutView="100" workbookViewId="0" topLeftCell="A1">
      <pane xSplit="3" ySplit="6" topLeftCell="D7" activePane="bottomRight" state="frozen"/>
      <selection pane="topLeft" activeCell="A1" sqref="A1"/>
      <selection pane="topRight" activeCell="D1" sqref="D1"/>
      <selection pane="bottomLeft" activeCell="A7" sqref="A7"/>
      <selection pane="bottomRight" activeCell="B2" sqref="B2:M2"/>
    </sheetView>
  </sheetViews>
  <sheetFormatPr defaultColWidth="9.140625" defaultRowHeight="12.75"/>
  <cols>
    <col min="1" max="1" width="7.421875" style="211" customWidth="1"/>
    <col min="2" max="2" width="9.140625" style="211" customWidth="1"/>
    <col min="3" max="3" width="31.00390625" style="211" customWidth="1"/>
    <col min="4" max="4" width="10.57421875" style="211" customWidth="1"/>
    <col min="5" max="13" width="10.00390625" style="211" bestFit="1" customWidth="1"/>
    <col min="14" max="14" width="5.57421875" style="211" customWidth="1"/>
    <col min="15" max="16384" width="9.140625" style="211" customWidth="1"/>
  </cols>
  <sheetData>
    <row r="1" ht="13.5" thickBot="1"/>
    <row r="2" spans="2:13" ht="23.25">
      <c r="B2" s="434" t="s">
        <v>445</v>
      </c>
      <c r="C2" s="435"/>
      <c r="D2" s="435"/>
      <c r="E2" s="435"/>
      <c r="F2" s="435"/>
      <c r="G2" s="435"/>
      <c r="H2" s="435"/>
      <c r="I2" s="435"/>
      <c r="J2" s="435"/>
      <c r="K2" s="435"/>
      <c r="L2" s="435"/>
      <c r="M2" s="436"/>
    </row>
    <row r="3" spans="2:13" ht="21">
      <c r="B3" s="477" t="s">
        <v>115</v>
      </c>
      <c r="C3" s="478"/>
      <c r="D3" s="478"/>
      <c r="E3" s="478"/>
      <c r="F3" s="478"/>
      <c r="G3" s="478"/>
      <c r="H3" s="478"/>
      <c r="I3" s="478"/>
      <c r="J3" s="478"/>
      <c r="K3" s="478"/>
      <c r="L3" s="478"/>
      <c r="M3" s="479"/>
    </row>
    <row r="4" spans="2:13" ht="16.5" thickBot="1">
      <c r="B4" s="480" t="s">
        <v>95</v>
      </c>
      <c r="C4" s="481"/>
      <c r="D4" s="481"/>
      <c r="E4" s="481"/>
      <c r="F4" s="481"/>
      <c r="G4" s="481"/>
      <c r="H4" s="481"/>
      <c r="I4" s="481"/>
      <c r="J4" s="481"/>
      <c r="K4" s="481"/>
      <c r="L4" s="481"/>
      <c r="M4" s="482"/>
    </row>
    <row r="5" spans="2:13" ht="12.75">
      <c r="B5" s="9"/>
      <c r="C5" s="10"/>
      <c r="D5" s="214" t="s">
        <v>292</v>
      </c>
      <c r="E5" s="215" t="s">
        <v>293</v>
      </c>
      <c r="F5" s="215" t="s">
        <v>294</v>
      </c>
      <c r="G5" s="215" t="s">
        <v>295</v>
      </c>
      <c r="H5" s="214" t="s">
        <v>296</v>
      </c>
      <c r="I5" s="214" t="s">
        <v>297</v>
      </c>
      <c r="J5" s="214" t="s">
        <v>298</v>
      </c>
      <c r="K5" s="214" t="s">
        <v>299</v>
      </c>
      <c r="L5" s="424" t="s">
        <v>300</v>
      </c>
      <c r="M5" s="216" t="s">
        <v>444</v>
      </c>
    </row>
    <row r="6" spans="2:13" ht="13.5" thickBot="1">
      <c r="B6" s="11"/>
      <c r="C6" s="12"/>
      <c r="D6" s="13" t="s">
        <v>96</v>
      </c>
      <c r="E6" s="13" t="s">
        <v>96</v>
      </c>
      <c r="F6" s="13" t="s">
        <v>96</v>
      </c>
      <c r="G6" s="13" t="s">
        <v>96</v>
      </c>
      <c r="H6" s="13" t="s">
        <v>96</v>
      </c>
      <c r="I6" s="13" t="s">
        <v>96</v>
      </c>
      <c r="J6" s="13" t="s">
        <v>96</v>
      </c>
      <c r="K6" s="13" t="s">
        <v>96</v>
      </c>
      <c r="L6" s="13" t="s">
        <v>96</v>
      </c>
      <c r="M6" s="14" t="s">
        <v>96</v>
      </c>
    </row>
    <row r="7" spans="2:13" ht="12.75">
      <c r="B7" s="163" t="s">
        <v>113</v>
      </c>
      <c r="C7" s="164"/>
      <c r="D7" s="164"/>
      <c r="E7" s="164"/>
      <c r="F7" s="164"/>
      <c r="G7" s="164"/>
      <c r="H7" s="164"/>
      <c r="I7" s="164"/>
      <c r="J7" s="164"/>
      <c r="K7" s="164"/>
      <c r="L7" s="164"/>
      <c r="M7" s="165"/>
    </row>
    <row r="8" spans="2:13" ht="12.75">
      <c r="B8" s="336" t="s">
        <v>328</v>
      </c>
      <c r="C8" s="167"/>
      <c r="D8" s="167"/>
      <c r="E8" s="167"/>
      <c r="F8" s="167"/>
      <c r="G8" s="167"/>
      <c r="H8" s="167"/>
      <c r="I8" s="167"/>
      <c r="J8" s="167"/>
      <c r="K8" s="167"/>
      <c r="L8" s="167"/>
      <c r="M8" s="168"/>
    </row>
    <row r="9" spans="2:13" ht="12.75">
      <c r="B9" s="486" t="s">
        <v>114</v>
      </c>
      <c r="C9" s="511"/>
      <c r="D9" s="15"/>
      <c r="E9" s="15"/>
      <c r="F9" s="15"/>
      <c r="G9" s="15"/>
      <c r="H9" s="15"/>
      <c r="I9" s="15"/>
      <c r="J9" s="15"/>
      <c r="K9" s="15"/>
      <c r="L9" s="15"/>
      <c r="M9" s="16"/>
    </row>
    <row r="10" spans="2:13" ht="12.75">
      <c r="B10" s="38" t="s">
        <v>312</v>
      </c>
      <c r="C10" s="37"/>
      <c r="D10" s="337">
        <v>0</v>
      </c>
      <c r="E10" s="182">
        <v>0</v>
      </c>
      <c r="F10" s="182">
        <v>0</v>
      </c>
      <c r="G10" s="182">
        <v>0</v>
      </c>
      <c r="H10" s="182">
        <v>0</v>
      </c>
      <c r="I10" s="182">
        <v>0</v>
      </c>
      <c r="J10" s="182">
        <v>0</v>
      </c>
      <c r="K10" s="182">
        <v>0</v>
      </c>
      <c r="L10" s="182">
        <v>0</v>
      </c>
      <c r="M10" s="195">
        <v>0</v>
      </c>
    </row>
    <row r="11" spans="2:13" ht="12.75">
      <c r="B11" s="432" t="s">
        <v>313</v>
      </c>
      <c r="C11" s="443"/>
      <c r="D11" s="337">
        <v>0</v>
      </c>
      <c r="E11" s="183">
        <v>0</v>
      </c>
      <c r="F11" s="183">
        <v>0</v>
      </c>
      <c r="G11" s="183">
        <v>0</v>
      </c>
      <c r="H11" s="183">
        <v>0</v>
      </c>
      <c r="I11" s="183">
        <v>0</v>
      </c>
      <c r="J11" s="183">
        <v>0</v>
      </c>
      <c r="K11" s="183">
        <v>0</v>
      </c>
      <c r="L11" s="183">
        <v>0</v>
      </c>
      <c r="M11" s="193">
        <v>0</v>
      </c>
    </row>
    <row r="12" spans="2:13" ht="12.75">
      <c r="B12" s="445" t="s">
        <v>314</v>
      </c>
      <c r="C12" s="495"/>
      <c r="D12" s="202">
        <v>0</v>
      </c>
      <c r="E12" s="189">
        <v>0</v>
      </c>
      <c r="F12" s="189">
        <v>0</v>
      </c>
      <c r="G12" s="189">
        <v>0</v>
      </c>
      <c r="H12" s="189">
        <v>0</v>
      </c>
      <c r="I12" s="189">
        <v>0</v>
      </c>
      <c r="J12" s="189">
        <v>0</v>
      </c>
      <c r="K12" s="189">
        <v>0</v>
      </c>
      <c r="L12" s="189">
        <v>0</v>
      </c>
      <c r="M12" s="301">
        <v>0</v>
      </c>
    </row>
    <row r="13" spans="2:13" ht="12.75">
      <c r="B13" s="47" t="s">
        <v>116</v>
      </c>
      <c r="C13" s="205"/>
      <c r="D13" s="56">
        <f>SUM(D10:D12)</f>
        <v>0</v>
      </c>
      <c r="E13" s="56">
        <f aca="true" t="shared" si="0" ref="E13:L13">SUM(E10:E12)</f>
        <v>0</v>
      </c>
      <c r="F13" s="56">
        <f t="shared" si="0"/>
        <v>0</v>
      </c>
      <c r="G13" s="56">
        <f t="shared" si="0"/>
        <v>0</v>
      </c>
      <c r="H13" s="56">
        <f t="shared" si="0"/>
        <v>0</v>
      </c>
      <c r="I13" s="56">
        <f t="shared" si="0"/>
        <v>0</v>
      </c>
      <c r="J13" s="56">
        <f t="shared" si="0"/>
        <v>0</v>
      </c>
      <c r="K13" s="56">
        <f t="shared" si="0"/>
        <v>0</v>
      </c>
      <c r="L13" s="56">
        <f t="shared" si="0"/>
        <v>0</v>
      </c>
      <c r="M13" s="57">
        <f>SUM(M10:M12)</f>
        <v>0</v>
      </c>
    </row>
    <row r="14" spans="2:13" ht="12.75">
      <c r="B14" s="47"/>
      <c r="C14" s="205"/>
      <c r="D14" s="56"/>
      <c r="E14" s="56"/>
      <c r="F14" s="56"/>
      <c r="G14" s="56"/>
      <c r="H14" s="56"/>
      <c r="I14" s="56"/>
      <c r="J14" s="56"/>
      <c r="K14" s="56"/>
      <c r="L14" s="56"/>
      <c r="M14" s="57"/>
    </row>
    <row r="15" spans="2:13" ht="12.75">
      <c r="B15" s="336" t="s">
        <v>121</v>
      </c>
      <c r="C15" s="167"/>
      <c r="D15" s="167"/>
      <c r="E15" s="167"/>
      <c r="F15" s="167"/>
      <c r="G15" s="167"/>
      <c r="H15" s="167"/>
      <c r="I15" s="167"/>
      <c r="J15" s="167"/>
      <c r="K15" s="167"/>
      <c r="L15" s="167"/>
      <c r="M15" s="168"/>
    </row>
    <row r="16" spans="2:13" ht="12.75">
      <c r="B16" s="47" t="s">
        <v>71</v>
      </c>
      <c r="C16" s="205"/>
      <c r="D16" s="39"/>
      <c r="E16" s="39"/>
      <c r="F16" s="39"/>
      <c r="G16" s="39"/>
      <c r="H16" s="39"/>
      <c r="I16" s="39"/>
      <c r="J16" s="39"/>
      <c r="K16" s="39"/>
      <c r="L16" s="39"/>
      <c r="M16" s="44"/>
    </row>
    <row r="17" spans="2:13" ht="12.75">
      <c r="B17" s="38" t="s">
        <v>439</v>
      </c>
      <c r="C17" s="205"/>
      <c r="D17" s="337">
        <v>0</v>
      </c>
      <c r="E17" s="183">
        <v>0</v>
      </c>
      <c r="F17" s="183">
        <v>0</v>
      </c>
      <c r="G17" s="183">
        <v>0</v>
      </c>
      <c r="H17" s="183">
        <v>0</v>
      </c>
      <c r="I17" s="183">
        <v>0</v>
      </c>
      <c r="J17" s="183">
        <v>0</v>
      </c>
      <c r="K17" s="183">
        <v>0</v>
      </c>
      <c r="L17" s="183">
        <v>0</v>
      </c>
      <c r="M17" s="193">
        <v>0</v>
      </c>
    </row>
    <row r="18" spans="2:13" ht="12.75">
      <c r="B18" s="38" t="s">
        <v>315</v>
      </c>
      <c r="C18" s="205"/>
      <c r="D18" s="337">
        <v>0</v>
      </c>
      <c r="E18" s="183">
        <v>0</v>
      </c>
      <c r="F18" s="183">
        <v>0</v>
      </c>
      <c r="G18" s="183">
        <v>0</v>
      </c>
      <c r="H18" s="183">
        <v>0</v>
      </c>
      <c r="I18" s="183">
        <v>0</v>
      </c>
      <c r="J18" s="183">
        <v>0</v>
      </c>
      <c r="K18" s="183">
        <v>0</v>
      </c>
      <c r="L18" s="183">
        <v>0</v>
      </c>
      <c r="M18" s="193">
        <v>0</v>
      </c>
    </row>
    <row r="19" spans="2:13" ht="12.75">
      <c r="B19" s="38"/>
      <c r="C19" s="205"/>
      <c r="D19" s="346"/>
      <c r="E19" s="39"/>
      <c r="F19" s="39"/>
      <c r="G19" s="39"/>
      <c r="H19" s="39"/>
      <c r="I19" s="39"/>
      <c r="J19" s="39"/>
      <c r="K19" s="39"/>
      <c r="L19" s="39"/>
      <c r="M19" s="44"/>
    </row>
    <row r="20" spans="2:13" ht="12.75">
      <c r="B20" s="47" t="s">
        <v>73</v>
      </c>
      <c r="C20" s="205"/>
      <c r="D20" s="346"/>
      <c r="E20" s="39"/>
      <c r="F20" s="39"/>
      <c r="G20" s="39"/>
      <c r="H20" s="39"/>
      <c r="I20" s="39"/>
      <c r="J20" s="39"/>
      <c r="K20" s="39"/>
      <c r="L20" s="39"/>
      <c r="M20" s="44"/>
    </row>
    <row r="21" spans="2:13" ht="12.75">
      <c r="B21" s="38" t="s">
        <v>316</v>
      </c>
      <c r="C21" s="205"/>
      <c r="D21" s="337">
        <v>0</v>
      </c>
      <c r="E21" s="183">
        <v>0</v>
      </c>
      <c r="F21" s="183">
        <v>0</v>
      </c>
      <c r="G21" s="183">
        <v>0</v>
      </c>
      <c r="H21" s="183">
        <v>0</v>
      </c>
      <c r="I21" s="183">
        <v>0</v>
      </c>
      <c r="J21" s="183">
        <v>0</v>
      </c>
      <c r="K21" s="183">
        <v>0</v>
      </c>
      <c r="L21" s="183">
        <v>0</v>
      </c>
      <c r="M21" s="193">
        <v>0</v>
      </c>
    </row>
    <row r="22" spans="2:13" ht="12.75">
      <c r="B22" s="38" t="s">
        <v>317</v>
      </c>
      <c r="C22" s="205"/>
      <c r="D22" s="337">
        <v>0</v>
      </c>
      <c r="E22" s="183">
        <v>0</v>
      </c>
      <c r="F22" s="183">
        <v>0</v>
      </c>
      <c r="G22" s="183">
        <v>0</v>
      </c>
      <c r="H22" s="183">
        <v>0</v>
      </c>
      <c r="I22" s="183">
        <v>0</v>
      </c>
      <c r="J22" s="183">
        <v>0</v>
      </c>
      <c r="K22" s="183">
        <v>0</v>
      </c>
      <c r="L22" s="183">
        <v>0</v>
      </c>
      <c r="M22" s="193">
        <v>0</v>
      </c>
    </row>
    <row r="23" spans="2:13" ht="12.75">
      <c r="B23" s="38"/>
      <c r="C23" s="205"/>
      <c r="D23" s="346"/>
      <c r="E23" s="39"/>
      <c r="F23" s="39"/>
      <c r="G23" s="39"/>
      <c r="H23" s="39"/>
      <c r="I23" s="39"/>
      <c r="J23" s="39"/>
      <c r="K23" s="39"/>
      <c r="L23" s="39"/>
      <c r="M23" s="44"/>
    </row>
    <row r="24" spans="2:13" ht="13.5" customHeight="1">
      <c r="B24" s="47" t="s">
        <v>72</v>
      </c>
      <c r="C24" s="205"/>
      <c r="D24" s="346"/>
      <c r="E24" s="39"/>
      <c r="F24" s="39"/>
      <c r="G24" s="39"/>
      <c r="H24" s="39"/>
      <c r="I24" s="39"/>
      <c r="J24" s="39"/>
      <c r="K24" s="39"/>
      <c r="L24" s="39"/>
      <c r="M24" s="44"/>
    </row>
    <row r="25" spans="2:13" ht="12.75">
      <c r="B25" s="38" t="s">
        <v>440</v>
      </c>
      <c r="C25" s="205"/>
      <c r="D25" s="337">
        <v>0</v>
      </c>
      <c r="E25" s="183">
        <v>0</v>
      </c>
      <c r="F25" s="183">
        <v>0</v>
      </c>
      <c r="G25" s="183">
        <v>0</v>
      </c>
      <c r="H25" s="183">
        <v>0</v>
      </c>
      <c r="I25" s="183">
        <v>0</v>
      </c>
      <c r="J25" s="183">
        <v>0</v>
      </c>
      <c r="K25" s="183">
        <v>0</v>
      </c>
      <c r="L25" s="183">
        <v>0</v>
      </c>
      <c r="M25" s="193">
        <v>0</v>
      </c>
    </row>
    <row r="26" spans="2:13" ht="12.75">
      <c r="B26" s="38" t="s">
        <v>318</v>
      </c>
      <c r="C26" s="205"/>
      <c r="D26" s="337">
        <v>0</v>
      </c>
      <c r="E26" s="183">
        <v>0</v>
      </c>
      <c r="F26" s="183">
        <v>0</v>
      </c>
      <c r="G26" s="183">
        <v>0</v>
      </c>
      <c r="H26" s="183">
        <v>0</v>
      </c>
      <c r="I26" s="183">
        <v>0</v>
      </c>
      <c r="J26" s="183">
        <v>0</v>
      </c>
      <c r="K26" s="183">
        <v>0</v>
      </c>
      <c r="L26" s="183">
        <v>0</v>
      </c>
      <c r="M26" s="193">
        <v>0</v>
      </c>
    </row>
    <row r="27" spans="2:13" ht="12.75">
      <c r="B27" s="38"/>
      <c r="C27" s="205"/>
      <c r="D27" s="346"/>
      <c r="E27" s="39"/>
      <c r="F27" s="39"/>
      <c r="G27" s="39"/>
      <c r="H27" s="39"/>
      <c r="I27" s="39"/>
      <c r="J27" s="39"/>
      <c r="K27" s="39"/>
      <c r="L27" s="39"/>
      <c r="M27" s="44"/>
    </row>
    <row r="28" spans="2:13" ht="13.5" customHeight="1">
      <c r="B28" s="47" t="s">
        <v>90</v>
      </c>
      <c r="C28" s="205"/>
      <c r="D28" s="346"/>
      <c r="E28" s="39"/>
      <c r="F28" s="39"/>
      <c r="G28" s="39"/>
      <c r="H28" s="39"/>
      <c r="I28" s="39"/>
      <c r="J28" s="39"/>
      <c r="K28" s="39"/>
      <c r="L28" s="39"/>
      <c r="M28" s="44"/>
    </row>
    <row r="29" spans="2:13" ht="12.75">
      <c r="B29" s="38" t="s">
        <v>441</v>
      </c>
      <c r="C29" s="205"/>
      <c r="D29" s="337">
        <v>0</v>
      </c>
      <c r="E29" s="183">
        <v>0</v>
      </c>
      <c r="F29" s="183">
        <v>0</v>
      </c>
      <c r="G29" s="183">
        <v>0</v>
      </c>
      <c r="H29" s="183">
        <v>0</v>
      </c>
      <c r="I29" s="183">
        <v>0</v>
      </c>
      <c r="J29" s="183">
        <v>0</v>
      </c>
      <c r="K29" s="183">
        <v>0</v>
      </c>
      <c r="L29" s="183">
        <v>0</v>
      </c>
      <c r="M29" s="193">
        <v>0</v>
      </c>
    </row>
    <row r="30" spans="2:13" ht="12.75">
      <c r="B30" s="38" t="s">
        <v>319</v>
      </c>
      <c r="C30" s="205"/>
      <c r="D30" s="337">
        <v>0</v>
      </c>
      <c r="E30" s="183">
        <v>0</v>
      </c>
      <c r="F30" s="183">
        <v>0</v>
      </c>
      <c r="G30" s="183">
        <v>0</v>
      </c>
      <c r="H30" s="183">
        <v>0</v>
      </c>
      <c r="I30" s="183">
        <v>0</v>
      </c>
      <c r="J30" s="183">
        <v>0</v>
      </c>
      <c r="K30" s="183">
        <v>0</v>
      </c>
      <c r="L30" s="183">
        <v>0</v>
      </c>
      <c r="M30" s="193">
        <v>0</v>
      </c>
    </row>
    <row r="31" spans="2:13" ht="12.75">
      <c r="B31" s="38"/>
      <c r="C31" s="205"/>
      <c r="D31" s="346"/>
      <c r="E31" s="39"/>
      <c r="F31" s="39"/>
      <c r="G31" s="39"/>
      <c r="H31" s="39"/>
      <c r="I31" s="39"/>
      <c r="J31" s="39"/>
      <c r="K31" s="39"/>
      <c r="L31" s="39"/>
      <c r="M31" s="44"/>
    </row>
    <row r="32" spans="2:13" ht="13.5" customHeight="1">
      <c r="B32" s="47" t="s">
        <v>74</v>
      </c>
      <c r="C32" s="205"/>
      <c r="D32" s="346"/>
      <c r="E32" s="39"/>
      <c r="F32" s="39"/>
      <c r="G32" s="39"/>
      <c r="H32" s="39"/>
      <c r="I32" s="39"/>
      <c r="J32" s="39"/>
      <c r="K32" s="39"/>
      <c r="L32" s="39"/>
      <c r="M32" s="44"/>
    </row>
    <row r="33" spans="2:13" ht="12.75">
      <c r="B33" s="38" t="s">
        <v>442</v>
      </c>
      <c r="C33" s="205"/>
      <c r="D33" s="337">
        <v>0</v>
      </c>
      <c r="E33" s="183">
        <v>0</v>
      </c>
      <c r="F33" s="183">
        <v>0</v>
      </c>
      <c r="G33" s="183">
        <v>0</v>
      </c>
      <c r="H33" s="183">
        <v>0</v>
      </c>
      <c r="I33" s="183">
        <v>0</v>
      </c>
      <c r="J33" s="183">
        <v>0</v>
      </c>
      <c r="K33" s="183">
        <v>0</v>
      </c>
      <c r="L33" s="183">
        <v>0</v>
      </c>
      <c r="M33" s="193">
        <v>0</v>
      </c>
    </row>
    <row r="34" spans="2:13" ht="12.75">
      <c r="B34" s="38" t="s">
        <v>320</v>
      </c>
      <c r="C34" s="205"/>
      <c r="D34" s="337">
        <v>0</v>
      </c>
      <c r="E34" s="183">
        <v>0</v>
      </c>
      <c r="F34" s="183">
        <v>0</v>
      </c>
      <c r="G34" s="183">
        <v>0</v>
      </c>
      <c r="H34" s="183">
        <v>0</v>
      </c>
      <c r="I34" s="183">
        <v>0</v>
      </c>
      <c r="J34" s="183">
        <v>0</v>
      </c>
      <c r="K34" s="183">
        <v>0</v>
      </c>
      <c r="L34" s="183">
        <v>0</v>
      </c>
      <c r="M34" s="193">
        <v>0</v>
      </c>
    </row>
    <row r="35" spans="2:13" ht="12.75">
      <c r="B35" s="38"/>
      <c r="C35" s="205"/>
      <c r="D35" s="346"/>
      <c r="E35" s="39"/>
      <c r="F35" s="39"/>
      <c r="G35" s="39"/>
      <c r="H35" s="39"/>
      <c r="I35" s="39"/>
      <c r="J35" s="39"/>
      <c r="K35" s="39"/>
      <c r="L35" s="39"/>
      <c r="M35" s="44"/>
    </row>
    <row r="36" spans="2:13" ht="13.5" customHeight="1">
      <c r="B36" s="47" t="s">
        <v>91</v>
      </c>
      <c r="C36" s="205"/>
      <c r="D36" s="346"/>
      <c r="E36" s="39"/>
      <c r="F36" s="39"/>
      <c r="G36" s="39"/>
      <c r="H36" s="39"/>
      <c r="I36" s="39"/>
      <c r="J36" s="39"/>
      <c r="K36" s="39"/>
      <c r="L36" s="39"/>
      <c r="M36" s="44"/>
    </row>
    <row r="37" spans="2:13" ht="12.75">
      <c r="B37" s="38" t="s">
        <v>443</v>
      </c>
      <c r="C37" s="205"/>
      <c r="D37" s="337">
        <v>0</v>
      </c>
      <c r="E37" s="183">
        <v>0</v>
      </c>
      <c r="F37" s="183">
        <v>0</v>
      </c>
      <c r="G37" s="183">
        <v>0</v>
      </c>
      <c r="H37" s="183">
        <v>0</v>
      </c>
      <c r="I37" s="183">
        <v>0</v>
      </c>
      <c r="J37" s="183">
        <v>0</v>
      </c>
      <c r="K37" s="183">
        <v>0</v>
      </c>
      <c r="L37" s="183">
        <v>0</v>
      </c>
      <c r="M37" s="193">
        <v>0</v>
      </c>
    </row>
    <row r="38" spans="2:13" ht="12.75">
      <c r="B38" s="38" t="s">
        <v>321</v>
      </c>
      <c r="C38" s="205"/>
      <c r="D38" s="337">
        <v>0</v>
      </c>
      <c r="E38" s="183">
        <v>0</v>
      </c>
      <c r="F38" s="183">
        <v>0</v>
      </c>
      <c r="G38" s="183">
        <v>0</v>
      </c>
      <c r="H38" s="183">
        <v>0</v>
      </c>
      <c r="I38" s="183">
        <v>0</v>
      </c>
      <c r="J38" s="183">
        <v>0</v>
      </c>
      <c r="K38" s="183">
        <v>0</v>
      </c>
      <c r="L38" s="183">
        <v>0</v>
      </c>
      <c r="M38" s="193">
        <v>0</v>
      </c>
    </row>
    <row r="39" spans="2:13" ht="12.75">
      <c r="B39" s="38"/>
      <c r="C39" s="205"/>
      <c r="D39" s="346"/>
      <c r="E39" s="39"/>
      <c r="F39" s="39"/>
      <c r="G39" s="39"/>
      <c r="H39" s="39"/>
      <c r="I39" s="39"/>
      <c r="J39" s="39"/>
      <c r="K39" s="39"/>
      <c r="L39" s="39"/>
      <c r="M39" s="44"/>
    </row>
    <row r="40" spans="2:13" ht="13.5" customHeight="1">
      <c r="B40" s="47" t="s">
        <v>75</v>
      </c>
      <c r="C40" s="205"/>
      <c r="D40" s="346"/>
      <c r="E40" s="39"/>
      <c r="F40" s="39"/>
      <c r="G40" s="39"/>
      <c r="H40" s="39"/>
      <c r="I40" s="39"/>
      <c r="J40" s="39"/>
      <c r="K40" s="39"/>
      <c r="L40" s="39"/>
      <c r="M40" s="44"/>
    </row>
    <row r="41" spans="2:13" ht="12.75">
      <c r="B41" s="38" t="s">
        <v>322</v>
      </c>
      <c r="C41" s="205"/>
      <c r="D41" s="337">
        <v>0</v>
      </c>
      <c r="E41" s="183">
        <v>0</v>
      </c>
      <c r="F41" s="183">
        <v>0</v>
      </c>
      <c r="G41" s="183">
        <v>0</v>
      </c>
      <c r="H41" s="183">
        <v>0</v>
      </c>
      <c r="I41" s="183">
        <v>0</v>
      </c>
      <c r="J41" s="183">
        <v>0</v>
      </c>
      <c r="K41" s="183">
        <v>0</v>
      </c>
      <c r="L41" s="183">
        <v>0</v>
      </c>
      <c r="M41" s="193">
        <v>0</v>
      </c>
    </row>
    <row r="42" spans="2:13" ht="12.75">
      <c r="B42" s="38" t="s">
        <v>323</v>
      </c>
      <c r="C42" s="205"/>
      <c r="D42" s="337">
        <v>0</v>
      </c>
      <c r="E42" s="183">
        <v>0</v>
      </c>
      <c r="F42" s="183">
        <v>0</v>
      </c>
      <c r="G42" s="183">
        <v>0</v>
      </c>
      <c r="H42" s="183">
        <v>0</v>
      </c>
      <c r="I42" s="183">
        <v>0</v>
      </c>
      <c r="J42" s="183">
        <v>0</v>
      </c>
      <c r="K42" s="183">
        <v>0</v>
      </c>
      <c r="L42" s="183">
        <v>0</v>
      </c>
      <c r="M42" s="193">
        <v>0</v>
      </c>
    </row>
    <row r="43" spans="2:13" ht="12.75">
      <c r="B43" s="38"/>
      <c r="C43" s="205"/>
      <c r="D43" s="346"/>
      <c r="E43" s="39"/>
      <c r="F43" s="39"/>
      <c r="G43" s="39"/>
      <c r="H43" s="39"/>
      <c r="I43" s="39"/>
      <c r="J43" s="39"/>
      <c r="K43" s="39"/>
      <c r="L43" s="39"/>
      <c r="M43" s="44"/>
    </row>
    <row r="44" spans="2:13" ht="13.5" customHeight="1">
      <c r="B44" s="47" t="s">
        <v>76</v>
      </c>
      <c r="C44" s="205"/>
      <c r="D44" s="346"/>
      <c r="E44" s="39"/>
      <c r="F44" s="39"/>
      <c r="G44" s="39"/>
      <c r="H44" s="39"/>
      <c r="I44" s="39"/>
      <c r="J44" s="39"/>
      <c r="K44" s="39"/>
      <c r="L44" s="39"/>
      <c r="M44" s="44"/>
    </row>
    <row r="45" spans="2:13" ht="12.75">
      <c r="B45" s="38" t="s">
        <v>324</v>
      </c>
      <c r="C45" s="205"/>
      <c r="D45" s="337">
        <v>0</v>
      </c>
      <c r="E45" s="183">
        <v>0</v>
      </c>
      <c r="F45" s="183">
        <v>0</v>
      </c>
      <c r="G45" s="183">
        <v>0</v>
      </c>
      <c r="H45" s="183">
        <v>0</v>
      </c>
      <c r="I45" s="183">
        <v>0</v>
      </c>
      <c r="J45" s="183">
        <v>0</v>
      </c>
      <c r="K45" s="183">
        <v>0</v>
      </c>
      <c r="L45" s="183">
        <v>0</v>
      </c>
      <c r="M45" s="193">
        <v>0</v>
      </c>
    </row>
    <row r="46" spans="2:13" ht="12.75">
      <c r="B46" s="38" t="s">
        <v>325</v>
      </c>
      <c r="C46" s="205"/>
      <c r="D46" s="337">
        <v>0</v>
      </c>
      <c r="E46" s="183">
        <v>0</v>
      </c>
      <c r="F46" s="183">
        <v>0</v>
      </c>
      <c r="G46" s="183">
        <v>0</v>
      </c>
      <c r="H46" s="183">
        <v>0</v>
      </c>
      <c r="I46" s="183">
        <v>0</v>
      </c>
      <c r="J46" s="183">
        <v>0</v>
      </c>
      <c r="K46" s="183">
        <v>0</v>
      </c>
      <c r="L46" s="183">
        <v>0</v>
      </c>
      <c r="M46" s="193">
        <v>0</v>
      </c>
    </row>
    <row r="47" spans="2:13" s="212" customFormat="1" ht="12.75">
      <c r="B47" s="329"/>
      <c r="C47" s="330"/>
      <c r="D47" s="347"/>
      <c r="E47" s="128"/>
      <c r="F47" s="128"/>
      <c r="G47" s="128"/>
      <c r="H47" s="128"/>
      <c r="I47" s="128"/>
      <c r="J47" s="128"/>
      <c r="K47" s="128"/>
      <c r="L47" s="128"/>
      <c r="M47" s="335"/>
    </row>
    <row r="48" spans="2:13" ht="13.5" customHeight="1">
      <c r="B48" s="47" t="s">
        <v>77</v>
      </c>
      <c r="C48" s="205"/>
      <c r="D48" s="346"/>
      <c r="E48" s="39"/>
      <c r="F48" s="39"/>
      <c r="G48" s="39"/>
      <c r="H48" s="39"/>
      <c r="I48" s="39"/>
      <c r="J48" s="39"/>
      <c r="K48" s="39"/>
      <c r="L48" s="39"/>
      <c r="M48" s="44"/>
    </row>
    <row r="49" spans="2:13" ht="12.75">
      <c r="B49" s="38" t="s">
        <v>326</v>
      </c>
      <c r="C49" s="205"/>
      <c r="D49" s="337">
        <v>0</v>
      </c>
      <c r="E49" s="183">
        <v>0</v>
      </c>
      <c r="F49" s="183">
        <v>0</v>
      </c>
      <c r="G49" s="183">
        <v>0</v>
      </c>
      <c r="H49" s="183">
        <v>0</v>
      </c>
      <c r="I49" s="183">
        <v>0</v>
      </c>
      <c r="J49" s="183">
        <v>0</v>
      </c>
      <c r="K49" s="183">
        <v>0</v>
      </c>
      <c r="L49" s="183">
        <v>0</v>
      </c>
      <c r="M49" s="193">
        <v>0</v>
      </c>
    </row>
    <row r="50" spans="2:13" ht="12.75">
      <c r="B50" s="38" t="s">
        <v>327</v>
      </c>
      <c r="C50" s="205"/>
      <c r="D50" s="337">
        <v>0</v>
      </c>
      <c r="E50" s="183">
        <v>0</v>
      </c>
      <c r="F50" s="183">
        <v>0</v>
      </c>
      <c r="G50" s="183">
        <v>0</v>
      </c>
      <c r="H50" s="183">
        <v>0</v>
      </c>
      <c r="I50" s="183">
        <v>0</v>
      </c>
      <c r="J50" s="183">
        <v>0</v>
      </c>
      <c r="K50" s="183">
        <v>0</v>
      </c>
      <c r="L50" s="183">
        <v>0</v>
      </c>
      <c r="M50" s="193">
        <v>0</v>
      </c>
    </row>
    <row r="51" spans="2:13" s="212" customFormat="1" ht="12.75">
      <c r="B51" s="329"/>
      <c r="C51" s="330"/>
      <c r="D51" s="347"/>
      <c r="E51" s="128"/>
      <c r="F51" s="128"/>
      <c r="G51" s="128"/>
      <c r="H51" s="128"/>
      <c r="I51" s="128"/>
      <c r="J51" s="128"/>
      <c r="K51" s="128"/>
      <c r="L51" s="128"/>
      <c r="M51" s="335"/>
    </row>
    <row r="52" spans="2:13" ht="13.5" customHeight="1">
      <c r="B52" s="47" t="s">
        <v>92</v>
      </c>
      <c r="C52" s="205"/>
      <c r="D52" s="346"/>
      <c r="E52" s="39"/>
      <c r="F52" s="39"/>
      <c r="G52" s="39"/>
      <c r="H52" s="39"/>
      <c r="I52" s="39"/>
      <c r="J52" s="39"/>
      <c r="K52" s="39"/>
      <c r="L52" s="39"/>
      <c r="M52" s="44"/>
    </row>
    <row r="53" spans="2:13" ht="12.75">
      <c r="B53" s="38" t="s">
        <v>401</v>
      </c>
      <c r="C53" s="205"/>
      <c r="D53" s="337">
        <v>0</v>
      </c>
      <c r="E53" s="183">
        <v>0</v>
      </c>
      <c r="F53" s="183">
        <v>0</v>
      </c>
      <c r="G53" s="183">
        <v>0</v>
      </c>
      <c r="H53" s="183">
        <v>0</v>
      </c>
      <c r="I53" s="183">
        <v>0</v>
      </c>
      <c r="J53" s="183">
        <v>0</v>
      </c>
      <c r="K53" s="183">
        <v>0</v>
      </c>
      <c r="L53" s="183">
        <v>0</v>
      </c>
      <c r="M53" s="193">
        <v>0</v>
      </c>
    </row>
    <row r="54" spans="2:13" ht="12.75">
      <c r="B54" s="169" t="s">
        <v>336</v>
      </c>
      <c r="C54" s="320"/>
      <c r="D54" s="202">
        <v>0</v>
      </c>
      <c r="E54" s="189">
        <v>0</v>
      </c>
      <c r="F54" s="189">
        <v>0</v>
      </c>
      <c r="G54" s="189">
        <v>0</v>
      </c>
      <c r="H54" s="189">
        <v>0</v>
      </c>
      <c r="I54" s="189">
        <v>0</v>
      </c>
      <c r="J54" s="189">
        <v>0</v>
      </c>
      <c r="K54" s="189">
        <v>0</v>
      </c>
      <c r="L54" s="189">
        <v>0</v>
      </c>
      <c r="M54" s="301">
        <v>0</v>
      </c>
    </row>
    <row r="55" spans="2:13" ht="12.75">
      <c r="B55" s="486" t="s">
        <v>329</v>
      </c>
      <c r="C55" s="511"/>
      <c r="D55" s="56">
        <f>SUM(D17:D54)</f>
        <v>0</v>
      </c>
      <c r="E55" s="56">
        <f aca="true" t="shared" si="1" ref="E55:M55">SUM(E17:E47)</f>
        <v>0</v>
      </c>
      <c r="F55" s="56">
        <f t="shared" si="1"/>
        <v>0</v>
      </c>
      <c r="G55" s="56">
        <f t="shared" si="1"/>
        <v>0</v>
      </c>
      <c r="H55" s="56">
        <f t="shared" si="1"/>
        <v>0</v>
      </c>
      <c r="I55" s="56">
        <f t="shared" si="1"/>
        <v>0</v>
      </c>
      <c r="J55" s="56">
        <f t="shared" si="1"/>
        <v>0</v>
      </c>
      <c r="K55" s="56">
        <f t="shared" si="1"/>
        <v>0</v>
      </c>
      <c r="L55" s="56">
        <f t="shared" si="1"/>
        <v>0</v>
      </c>
      <c r="M55" s="57">
        <f t="shared" si="1"/>
        <v>0</v>
      </c>
    </row>
    <row r="56" spans="2:13" ht="12.75">
      <c r="B56" s="514"/>
      <c r="C56" s="446"/>
      <c r="D56" s="39"/>
      <c r="E56" s="39"/>
      <c r="F56" s="39"/>
      <c r="G56" s="39"/>
      <c r="H56" s="39"/>
      <c r="I56" s="39"/>
      <c r="J56" s="39"/>
      <c r="K56" s="39"/>
      <c r="L56" s="39"/>
      <c r="M56" s="45"/>
    </row>
    <row r="57" spans="2:13" ht="13.5" thickBot="1">
      <c r="B57" s="499" t="s">
        <v>117</v>
      </c>
      <c r="C57" s="515"/>
      <c r="D57" s="363">
        <f aca="true" t="shared" si="2" ref="D57:M57">D13+D55</f>
        <v>0</v>
      </c>
      <c r="E57" s="364">
        <f t="shared" si="2"/>
        <v>0</v>
      </c>
      <c r="F57" s="364">
        <f t="shared" si="2"/>
        <v>0</v>
      </c>
      <c r="G57" s="364">
        <f t="shared" si="2"/>
        <v>0</v>
      </c>
      <c r="H57" s="364">
        <f t="shared" si="2"/>
        <v>0</v>
      </c>
      <c r="I57" s="364">
        <f t="shared" si="2"/>
        <v>0</v>
      </c>
      <c r="J57" s="364">
        <f t="shared" si="2"/>
        <v>0</v>
      </c>
      <c r="K57" s="364">
        <f t="shared" si="2"/>
        <v>0</v>
      </c>
      <c r="L57" s="364">
        <f t="shared" si="2"/>
        <v>0</v>
      </c>
      <c r="M57" s="365">
        <f t="shared" si="2"/>
        <v>0</v>
      </c>
    </row>
    <row r="58" spans="2:13" ht="4.5" customHeight="1" thickTop="1">
      <c r="B58" s="20"/>
      <c r="C58" s="20"/>
      <c r="D58" s="366"/>
      <c r="E58" s="367"/>
      <c r="F58" s="367"/>
      <c r="G58" s="367"/>
      <c r="H58" s="367"/>
      <c r="I58" s="367"/>
      <c r="J58" s="367"/>
      <c r="K58" s="367"/>
      <c r="L58" s="367"/>
      <c r="M58" s="367"/>
    </row>
    <row r="59" spans="2:13" s="404" customFormat="1" ht="11.25" customHeight="1">
      <c r="B59" s="419" t="s">
        <v>335</v>
      </c>
      <c r="C59" s="420"/>
      <c r="D59" s="421" t="b">
        <f>2*(SUM(D57))=SUM(D9:D55)</f>
        <v>1</v>
      </c>
      <c r="E59" s="421" t="b">
        <f aca="true" t="shared" si="3" ref="E59:M59">2*(SUM(E57))=SUM(E9:E55)</f>
        <v>1</v>
      </c>
      <c r="F59" s="421" t="b">
        <f t="shared" si="3"/>
        <v>1</v>
      </c>
      <c r="G59" s="421" t="b">
        <f t="shared" si="3"/>
        <v>1</v>
      </c>
      <c r="H59" s="421" t="b">
        <f t="shared" si="3"/>
        <v>1</v>
      </c>
      <c r="I59" s="421" t="b">
        <f t="shared" si="3"/>
        <v>1</v>
      </c>
      <c r="J59" s="421" t="b">
        <f t="shared" si="3"/>
        <v>1</v>
      </c>
      <c r="K59" s="421" t="b">
        <f t="shared" si="3"/>
        <v>1</v>
      </c>
      <c r="L59" s="421" t="b">
        <f t="shared" si="3"/>
        <v>1</v>
      </c>
      <c r="M59" s="421" t="b">
        <f t="shared" si="3"/>
        <v>1</v>
      </c>
    </row>
    <row r="60" spans="2:13" ht="11.25" customHeight="1">
      <c r="B60" s="328"/>
      <c r="C60" s="20"/>
      <c r="D60" s="56"/>
      <c r="E60" s="58"/>
      <c r="F60" s="58"/>
      <c r="G60" s="58"/>
      <c r="H60" s="58"/>
      <c r="I60" s="58"/>
      <c r="J60" s="58"/>
      <c r="K60" s="58"/>
      <c r="L60" s="58"/>
      <c r="M60" s="58"/>
    </row>
    <row r="61" spans="2:13" ht="13.5" thickBot="1">
      <c r="B61" s="328"/>
      <c r="C61" s="20"/>
      <c r="D61" s="39"/>
      <c r="E61" s="17"/>
      <c r="F61" s="17"/>
      <c r="G61" s="17"/>
      <c r="H61" s="17"/>
      <c r="I61" s="17"/>
      <c r="J61" s="17"/>
      <c r="K61" s="17"/>
      <c r="L61" s="17"/>
      <c r="M61" s="17"/>
    </row>
    <row r="62" spans="2:13" ht="12.75">
      <c r="B62" s="348" t="s">
        <v>118</v>
      </c>
      <c r="C62" s="164"/>
      <c r="D62" s="349"/>
      <c r="E62" s="350"/>
      <c r="F62" s="350"/>
      <c r="G62" s="350"/>
      <c r="H62" s="350"/>
      <c r="I62" s="350"/>
      <c r="J62" s="350"/>
      <c r="K62" s="350"/>
      <c r="L62" s="350"/>
      <c r="M62" s="351"/>
    </row>
    <row r="63" spans="2:13" ht="12.75">
      <c r="B63" s="336" t="s">
        <v>328</v>
      </c>
      <c r="C63" s="167"/>
      <c r="D63" s="300"/>
      <c r="E63" s="171"/>
      <c r="F63" s="171"/>
      <c r="G63" s="171"/>
      <c r="H63" s="171"/>
      <c r="I63" s="171"/>
      <c r="J63" s="171"/>
      <c r="K63" s="171"/>
      <c r="L63" s="171"/>
      <c r="M63" s="172"/>
    </row>
    <row r="64" spans="2:13" ht="12.75">
      <c r="B64" s="38" t="s">
        <v>312</v>
      </c>
      <c r="C64" s="37"/>
      <c r="D64" s="183">
        <v>0</v>
      </c>
      <c r="E64" s="17"/>
      <c r="F64" s="17"/>
      <c r="G64" s="17"/>
      <c r="H64" s="17"/>
      <c r="I64" s="17"/>
      <c r="J64" s="17"/>
      <c r="K64" s="17"/>
      <c r="L64" s="17"/>
      <c r="M64" s="18"/>
    </row>
    <row r="65" spans="2:13" ht="12.75">
      <c r="B65" s="52" t="s">
        <v>119</v>
      </c>
      <c r="C65" s="37"/>
      <c r="D65" s="337">
        <v>0</v>
      </c>
      <c r="E65" s="186">
        <v>0</v>
      </c>
      <c r="F65" s="186">
        <v>0</v>
      </c>
      <c r="G65" s="186">
        <v>0</v>
      </c>
      <c r="H65" s="186">
        <v>0</v>
      </c>
      <c r="I65" s="186">
        <v>0</v>
      </c>
      <c r="J65" s="186">
        <v>0</v>
      </c>
      <c r="K65" s="186">
        <v>0</v>
      </c>
      <c r="L65" s="186">
        <v>0</v>
      </c>
      <c r="M65" s="187">
        <v>0</v>
      </c>
    </row>
    <row r="66" spans="2:13" ht="12.75">
      <c r="B66" s="52" t="s">
        <v>120</v>
      </c>
      <c r="C66" s="37"/>
      <c r="D66" s="39">
        <f>D64-D65</f>
        <v>0</v>
      </c>
      <c r="E66" s="17">
        <f>D66-E65</f>
        <v>0</v>
      </c>
      <c r="F66" s="17">
        <f aca="true" t="shared" si="4" ref="F66:L66">E66-F65</f>
        <v>0</v>
      </c>
      <c r="G66" s="17">
        <f t="shared" si="4"/>
        <v>0</v>
      </c>
      <c r="H66" s="17">
        <f t="shared" si="4"/>
        <v>0</v>
      </c>
      <c r="I66" s="17">
        <f t="shared" si="4"/>
        <v>0</v>
      </c>
      <c r="J66" s="17">
        <f t="shared" si="4"/>
        <v>0</v>
      </c>
      <c r="K66" s="17">
        <f t="shared" si="4"/>
        <v>0</v>
      </c>
      <c r="L66" s="17">
        <f t="shared" si="4"/>
        <v>0</v>
      </c>
      <c r="M66" s="18"/>
    </row>
    <row r="67" spans="2:13" ht="13.5" hidden="1" thickBot="1">
      <c r="B67" s="105"/>
      <c r="C67" s="104"/>
      <c r="D67" s="106"/>
      <c r="E67" s="102"/>
      <c r="F67" s="102"/>
      <c r="G67" s="102"/>
      <c r="H67" s="102"/>
      <c r="I67" s="102"/>
      <c r="J67" s="102"/>
      <c r="K67" s="102"/>
      <c r="L67" s="102"/>
      <c r="M67" s="103"/>
    </row>
    <row r="68" spans="2:13" ht="12.75">
      <c r="B68" s="52"/>
      <c r="C68" s="37"/>
      <c r="D68" s="39"/>
      <c r="E68" s="17"/>
      <c r="F68" s="17"/>
      <c r="G68" s="17"/>
      <c r="H68" s="17"/>
      <c r="I68" s="17"/>
      <c r="J68" s="17"/>
      <c r="K68" s="17"/>
      <c r="L68" s="17"/>
      <c r="M68" s="18"/>
    </row>
    <row r="69" spans="2:13" ht="12.75">
      <c r="B69" s="432" t="s">
        <v>313</v>
      </c>
      <c r="C69" s="443"/>
      <c r="D69" s="183">
        <v>0</v>
      </c>
      <c r="E69" s="17"/>
      <c r="F69" s="17"/>
      <c r="G69" s="17"/>
      <c r="H69" s="17"/>
      <c r="I69" s="17"/>
      <c r="J69" s="17"/>
      <c r="K69" s="17"/>
      <c r="L69" s="17"/>
      <c r="M69" s="18"/>
    </row>
    <row r="70" spans="2:13" ht="12.75">
      <c r="B70" s="52" t="s">
        <v>119</v>
      </c>
      <c r="C70" s="37"/>
      <c r="D70" s="337">
        <v>0</v>
      </c>
      <c r="E70" s="186">
        <v>0</v>
      </c>
      <c r="F70" s="186">
        <v>0</v>
      </c>
      <c r="G70" s="186">
        <v>0</v>
      </c>
      <c r="H70" s="186">
        <v>0</v>
      </c>
      <c r="I70" s="186">
        <v>0</v>
      </c>
      <c r="J70" s="186">
        <v>0</v>
      </c>
      <c r="K70" s="186">
        <v>0</v>
      </c>
      <c r="L70" s="186">
        <v>0</v>
      </c>
      <c r="M70" s="187">
        <v>0</v>
      </c>
    </row>
    <row r="71" spans="2:13" ht="12.75">
      <c r="B71" s="52" t="s">
        <v>120</v>
      </c>
      <c r="C71" s="37"/>
      <c r="D71" s="39">
        <f>D69-D70</f>
        <v>0</v>
      </c>
      <c r="E71" s="17">
        <f aca="true" t="shared" si="5" ref="E71:M71">D71-E70</f>
        <v>0</v>
      </c>
      <c r="F71" s="17">
        <f t="shared" si="5"/>
        <v>0</v>
      </c>
      <c r="G71" s="17">
        <f t="shared" si="5"/>
        <v>0</v>
      </c>
      <c r="H71" s="17">
        <f t="shared" si="5"/>
        <v>0</v>
      </c>
      <c r="I71" s="17">
        <f t="shared" si="5"/>
        <v>0</v>
      </c>
      <c r="J71" s="17">
        <f t="shared" si="5"/>
        <v>0</v>
      </c>
      <c r="K71" s="17">
        <f t="shared" si="5"/>
        <v>0</v>
      </c>
      <c r="L71" s="17">
        <f t="shared" si="5"/>
        <v>0</v>
      </c>
      <c r="M71" s="18">
        <f t="shared" si="5"/>
        <v>0</v>
      </c>
    </row>
    <row r="72" spans="2:13" ht="12.75">
      <c r="B72" s="52"/>
      <c r="C72" s="37"/>
      <c r="D72" s="39"/>
      <c r="E72" s="17"/>
      <c r="F72" s="17"/>
      <c r="G72" s="17"/>
      <c r="H72" s="17"/>
      <c r="I72" s="17"/>
      <c r="J72" s="17"/>
      <c r="K72" s="17"/>
      <c r="L72" s="17"/>
      <c r="M72" s="18"/>
    </row>
    <row r="73" spans="2:13" ht="12.75">
      <c r="B73" s="449" t="s">
        <v>314</v>
      </c>
      <c r="C73" s="450"/>
      <c r="D73" s="183">
        <v>0</v>
      </c>
      <c r="E73" s="2"/>
      <c r="F73" s="2"/>
      <c r="G73" s="2"/>
      <c r="H73" s="2"/>
      <c r="I73" s="2"/>
      <c r="J73" s="2"/>
      <c r="K73" s="2"/>
      <c r="L73" s="2"/>
      <c r="M73" s="7"/>
    </row>
    <row r="74" spans="2:13" ht="12.75">
      <c r="B74" s="52" t="s">
        <v>119</v>
      </c>
      <c r="C74" s="37"/>
      <c r="D74" s="337">
        <v>0</v>
      </c>
      <c r="E74" s="186">
        <v>0</v>
      </c>
      <c r="F74" s="186">
        <v>0</v>
      </c>
      <c r="G74" s="186">
        <v>0</v>
      </c>
      <c r="H74" s="186">
        <v>0</v>
      </c>
      <c r="I74" s="186">
        <v>0</v>
      </c>
      <c r="J74" s="186">
        <v>0</v>
      </c>
      <c r="K74" s="186">
        <v>0</v>
      </c>
      <c r="L74" s="186">
        <v>0</v>
      </c>
      <c r="M74" s="187">
        <v>0</v>
      </c>
    </row>
    <row r="75" spans="2:13" ht="12.75">
      <c r="B75" s="52" t="s">
        <v>120</v>
      </c>
      <c r="C75" s="37"/>
      <c r="D75" s="39">
        <f>D73-D74</f>
        <v>0</v>
      </c>
      <c r="E75" s="17">
        <f aca="true" t="shared" si="6" ref="E75:M75">D75-E74</f>
        <v>0</v>
      </c>
      <c r="F75" s="17">
        <f t="shared" si="6"/>
        <v>0</v>
      </c>
      <c r="G75" s="17">
        <f t="shared" si="6"/>
        <v>0</v>
      </c>
      <c r="H75" s="17">
        <f t="shared" si="6"/>
        <v>0</v>
      </c>
      <c r="I75" s="17">
        <f t="shared" si="6"/>
        <v>0</v>
      </c>
      <c r="J75" s="17">
        <f t="shared" si="6"/>
        <v>0</v>
      </c>
      <c r="K75" s="17">
        <f t="shared" si="6"/>
        <v>0</v>
      </c>
      <c r="L75" s="17">
        <f t="shared" si="6"/>
        <v>0</v>
      </c>
      <c r="M75" s="18">
        <f t="shared" si="6"/>
        <v>0</v>
      </c>
    </row>
    <row r="76" spans="2:13" ht="12.75">
      <c r="B76" s="52"/>
      <c r="C76" s="37"/>
      <c r="D76" s="39"/>
      <c r="E76" s="17"/>
      <c r="F76" s="17"/>
      <c r="G76" s="17"/>
      <c r="H76" s="17"/>
      <c r="I76" s="17"/>
      <c r="J76" s="17"/>
      <c r="K76" s="17"/>
      <c r="L76" s="17"/>
      <c r="M76" s="18"/>
    </row>
    <row r="77" spans="2:13" ht="12.75">
      <c r="B77" s="340" t="s">
        <v>332</v>
      </c>
      <c r="C77" s="207"/>
      <c r="D77" s="42">
        <f>D64+D69+D73</f>
        <v>0</v>
      </c>
      <c r="E77" s="42">
        <f aca="true" t="shared" si="7" ref="E77:M77">E64+E69+E73</f>
        <v>0</v>
      </c>
      <c r="F77" s="42">
        <f t="shared" si="7"/>
        <v>0</v>
      </c>
      <c r="G77" s="42">
        <f t="shared" si="7"/>
        <v>0</v>
      </c>
      <c r="H77" s="42">
        <f t="shared" si="7"/>
        <v>0</v>
      </c>
      <c r="I77" s="42">
        <f t="shared" si="7"/>
        <v>0</v>
      </c>
      <c r="J77" s="42">
        <f t="shared" si="7"/>
        <v>0</v>
      </c>
      <c r="K77" s="42">
        <f t="shared" si="7"/>
        <v>0</v>
      </c>
      <c r="L77" s="42">
        <f t="shared" si="7"/>
        <v>0</v>
      </c>
      <c r="M77" s="43">
        <f t="shared" si="7"/>
        <v>0</v>
      </c>
    </row>
    <row r="78" spans="2:13" ht="12.75">
      <c r="B78" s="352" t="s">
        <v>119</v>
      </c>
      <c r="C78" s="174"/>
      <c r="D78" s="339">
        <f>D65+D70+D74</f>
        <v>0</v>
      </c>
      <c r="E78" s="339">
        <f aca="true" t="shared" si="8" ref="E78:M78">E65+E70+E74</f>
        <v>0</v>
      </c>
      <c r="F78" s="339">
        <f t="shared" si="8"/>
        <v>0</v>
      </c>
      <c r="G78" s="339">
        <f t="shared" si="8"/>
        <v>0</v>
      </c>
      <c r="H78" s="339">
        <f t="shared" si="8"/>
        <v>0</v>
      </c>
      <c r="I78" s="339">
        <f t="shared" si="8"/>
        <v>0</v>
      </c>
      <c r="J78" s="339">
        <f t="shared" si="8"/>
        <v>0</v>
      </c>
      <c r="K78" s="339">
        <f t="shared" si="8"/>
        <v>0</v>
      </c>
      <c r="L78" s="339">
        <f t="shared" si="8"/>
        <v>0</v>
      </c>
      <c r="M78" s="345">
        <f t="shared" si="8"/>
        <v>0</v>
      </c>
    </row>
    <row r="79" spans="2:13" ht="12.75">
      <c r="B79" s="353" t="s">
        <v>120</v>
      </c>
      <c r="C79" s="341"/>
      <c r="D79" s="342">
        <f>D66+D71+D75</f>
        <v>0</v>
      </c>
      <c r="E79" s="342">
        <f aca="true" t="shared" si="9" ref="E79:M79">E66+E71+E75</f>
        <v>0</v>
      </c>
      <c r="F79" s="342">
        <f t="shared" si="9"/>
        <v>0</v>
      </c>
      <c r="G79" s="342">
        <f t="shared" si="9"/>
        <v>0</v>
      </c>
      <c r="H79" s="342">
        <f t="shared" si="9"/>
        <v>0</v>
      </c>
      <c r="I79" s="342">
        <f t="shared" si="9"/>
        <v>0</v>
      </c>
      <c r="J79" s="342">
        <f t="shared" si="9"/>
        <v>0</v>
      </c>
      <c r="K79" s="342">
        <f t="shared" si="9"/>
        <v>0</v>
      </c>
      <c r="L79" s="342">
        <f t="shared" si="9"/>
        <v>0</v>
      </c>
      <c r="M79" s="354">
        <f t="shared" si="9"/>
        <v>0</v>
      </c>
    </row>
    <row r="80" spans="2:13" ht="9.75" customHeight="1">
      <c r="B80" s="38"/>
      <c r="C80" s="205"/>
      <c r="D80" s="2"/>
      <c r="E80" s="2"/>
      <c r="F80" s="2"/>
      <c r="G80" s="2"/>
      <c r="H80" s="2"/>
      <c r="I80" s="2"/>
      <c r="J80" s="2"/>
      <c r="K80" s="2"/>
      <c r="L80" s="2"/>
      <c r="M80" s="7"/>
    </row>
    <row r="81" spans="2:13" ht="12.75">
      <c r="B81" s="336" t="s">
        <v>121</v>
      </c>
      <c r="C81" s="167"/>
      <c r="D81" s="300"/>
      <c r="E81" s="171"/>
      <c r="F81" s="171"/>
      <c r="G81" s="171"/>
      <c r="H81" s="171"/>
      <c r="I81" s="171"/>
      <c r="J81" s="171"/>
      <c r="K81" s="171"/>
      <c r="L81" s="171"/>
      <c r="M81" s="172"/>
    </row>
    <row r="82" spans="2:13" ht="12.75">
      <c r="B82" s="47" t="s">
        <v>71</v>
      </c>
      <c r="C82" s="205"/>
      <c r="D82" s="2"/>
      <c r="E82" s="2"/>
      <c r="F82" s="2"/>
      <c r="G82" s="2"/>
      <c r="H82" s="2"/>
      <c r="I82" s="2"/>
      <c r="J82" s="2"/>
      <c r="K82" s="2"/>
      <c r="L82" s="2"/>
      <c r="M82" s="7"/>
    </row>
    <row r="83" spans="2:13" ht="12.75">
      <c r="B83" s="38" t="s">
        <v>439</v>
      </c>
      <c r="C83" s="205"/>
      <c r="D83" s="188">
        <v>0</v>
      </c>
      <c r="E83" s="2"/>
      <c r="F83" s="2"/>
      <c r="G83" s="2"/>
      <c r="H83" s="2"/>
      <c r="I83" s="2"/>
      <c r="J83" s="2"/>
      <c r="K83" s="2"/>
      <c r="L83" s="2"/>
      <c r="M83" s="7"/>
    </row>
    <row r="84" spans="2:13" ht="12.75">
      <c r="B84" s="38" t="s">
        <v>119</v>
      </c>
      <c r="C84" s="205"/>
      <c r="D84" s="188">
        <v>0</v>
      </c>
      <c r="E84" s="188">
        <v>0</v>
      </c>
      <c r="F84" s="188">
        <v>0</v>
      </c>
      <c r="G84" s="188">
        <v>0</v>
      </c>
      <c r="H84" s="188">
        <v>0</v>
      </c>
      <c r="I84" s="188">
        <v>0</v>
      </c>
      <c r="J84" s="188">
        <v>0</v>
      </c>
      <c r="K84" s="188">
        <v>0</v>
      </c>
      <c r="L84" s="188">
        <v>0</v>
      </c>
      <c r="M84" s="194">
        <v>0</v>
      </c>
    </row>
    <row r="85" spans="2:13" ht="12.75">
      <c r="B85" s="38" t="s">
        <v>120</v>
      </c>
      <c r="C85" s="205"/>
      <c r="D85" s="2">
        <f>D83-D84</f>
        <v>0</v>
      </c>
      <c r="E85" s="2">
        <f>D85-E84</f>
        <v>0</v>
      </c>
      <c r="F85" s="2">
        <f aca="true" t="shared" si="10" ref="F85:M85">E85-F84</f>
        <v>0</v>
      </c>
      <c r="G85" s="2">
        <f t="shared" si="10"/>
        <v>0</v>
      </c>
      <c r="H85" s="2">
        <f t="shared" si="10"/>
        <v>0</v>
      </c>
      <c r="I85" s="2">
        <f t="shared" si="10"/>
        <v>0</v>
      </c>
      <c r="J85" s="2">
        <f t="shared" si="10"/>
        <v>0</v>
      </c>
      <c r="K85" s="2">
        <f t="shared" si="10"/>
        <v>0</v>
      </c>
      <c r="L85" s="2">
        <f t="shared" si="10"/>
        <v>0</v>
      </c>
      <c r="M85" s="7">
        <f t="shared" si="10"/>
        <v>0</v>
      </c>
    </row>
    <row r="86" spans="2:13" ht="8.25" customHeight="1">
      <c r="B86" s="38"/>
      <c r="C86" s="205"/>
      <c r="D86" s="2"/>
      <c r="E86" s="2"/>
      <c r="F86" s="2"/>
      <c r="G86" s="2"/>
      <c r="H86" s="2"/>
      <c r="I86" s="2"/>
      <c r="J86" s="2"/>
      <c r="K86" s="2"/>
      <c r="L86" s="2"/>
      <c r="M86" s="7"/>
    </row>
    <row r="87" spans="2:13" ht="12.75">
      <c r="B87" s="38" t="s">
        <v>315</v>
      </c>
      <c r="C87" s="205"/>
      <c r="D87" s="188">
        <v>0</v>
      </c>
      <c r="E87" s="2"/>
      <c r="F87" s="2"/>
      <c r="G87" s="2"/>
      <c r="H87" s="2"/>
      <c r="I87" s="2"/>
      <c r="J87" s="2"/>
      <c r="K87" s="2"/>
      <c r="L87" s="2"/>
      <c r="M87" s="7"/>
    </row>
    <row r="88" spans="2:13" ht="12.75">
      <c r="B88" s="38" t="s">
        <v>119</v>
      </c>
      <c r="C88" s="205"/>
      <c r="D88" s="188">
        <v>0</v>
      </c>
      <c r="E88" s="188">
        <v>0</v>
      </c>
      <c r="F88" s="188">
        <v>0</v>
      </c>
      <c r="G88" s="188">
        <v>0</v>
      </c>
      <c r="H88" s="188">
        <v>0</v>
      </c>
      <c r="I88" s="188">
        <v>0</v>
      </c>
      <c r="J88" s="188">
        <v>0</v>
      </c>
      <c r="K88" s="188">
        <v>0</v>
      </c>
      <c r="L88" s="188">
        <v>0</v>
      </c>
      <c r="M88" s="194">
        <v>0</v>
      </c>
    </row>
    <row r="89" spans="2:13" ht="12.75">
      <c r="B89" s="38" t="s">
        <v>120</v>
      </c>
      <c r="C89" s="205"/>
      <c r="D89" s="2">
        <f>D87-D88</f>
        <v>0</v>
      </c>
      <c r="E89" s="2">
        <f aca="true" t="shared" si="11" ref="E89:M89">D89-E88</f>
        <v>0</v>
      </c>
      <c r="F89" s="2">
        <f t="shared" si="11"/>
        <v>0</v>
      </c>
      <c r="G89" s="2">
        <f t="shared" si="11"/>
        <v>0</v>
      </c>
      <c r="H89" s="2">
        <f t="shared" si="11"/>
        <v>0</v>
      </c>
      <c r="I89" s="2">
        <f t="shared" si="11"/>
        <v>0</v>
      </c>
      <c r="J89" s="2">
        <f t="shared" si="11"/>
        <v>0</v>
      </c>
      <c r="K89" s="2">
        <f t="shared" si="11"/>
        <v>0</v>
      </c>
      <c r="L89" s="2">
        <f t="shared" si="11"/>
        <v>0</v>
      </c>
      <c r="M89" s="7">
        <f t="shared" si="11"/>
        <v>0</v>
      </c>
    </row>
    <row r="90" spans="2:13" ht="12.75">
      <c r="B90" s="38"/>
      <c r="C90" s="205"/>
      <c r="D90" s="2"/>
      <c r="E90" s="2"/>
      <c r="F90" s="2"/>
      <c r="G90" s="2"/>
      <c r="H90" s="2"/>
      <c r="I90" s="2"/>
      <c r="J90" s="2"/>
      <c r="K90" s="2"/>
      <c r="L90" s="2"/>
      <c r="M90" s="7"/>
    </row>
    <row r="91" spans="2:13" ht="12.75">
      <c r="B91" s="47" t="s">
        <v>330</v>
      </c>
      <c r="C91" s="205"/>
      <c r="D91" s="2"/>
      <c r="E91" s="2"/>
      <c r="F91" s="2"/>
      <c r="G91" s="2"/>
      <c r="H91" s="2"/>
      <c r="I91" s="2"/>
      <c r="J91" s="2"/>
      <c r="K91" s="2"/>
      <c r="L91" s="2"/>
      <c r="M91" s="7"/>
    </row>
    <row r="92" spans="2:13" ht="12.75">
      <c r="B92" s="38" t="s">
        <v>316</v>
      </c>
      <c r="C92" s="205"/>
      <c r="D92" s="188">
        <v>0</v>
      </c>
      <c r="E92" s="53"/>
      <c r="F92" s="2"/>
      <c r="G92" s="2"/>
      <c r="H92" s="2"/>
      <c r="I92" s="2"/>
      <c r="J92" s="2"/>
      <c r="K92" s="2"/>
      <c r="L92" s="2"/>
      <c r="M92" s="7"/>
    </row>
    <row r="93" spans="2:13" ht="12.75">
      <c r="B93" s="38" t="s">
        <v>119</v>
      </c>
      <c r="C93" s="205"/>
      <c r="D93" s="188">
        <v>0</v>
      </c>
      <c r="E93" s="188">
        <v>0</v>
      </c>
      <c r="F93" s="188">
        <v>0</v>
      </c>
      <c r="G93" s="188">
        <v>0</v>
      </c>
      <c r="H93" s="188">
        <v>0</v>
      </c>
      <c r="I93" s="188">
        <v>0</v>
      </c>
      <c r="J93" s="188">
        <v>0</v>
      </c>
      <c r="K93" s="188">
        <v>0</v>
      </c>
      <c r="L93" s="188">
        <v>0</v>
      </c>
      <c r="M93" s="194">
        <v>0</v>
      </c>
    </row>
    <row r="94" spans="2:13" ht="12.75">
      <c r="B94" s="38" t="s">
        <v>120</v>
      </c>
      <c r="C94" s="205"/>
      <c r="D94" s="2">
        <f>D92-D93</f>
        <v>0</v>
      </c>
      <c r="E94" s="2">
        <f aca="true" t="shared" si="12" ref="E94:M94">D94-E93</f>
        <v>0</v>
      </c>
      <c r="F94" s="2">
        <f t="shared" si="12"/>
        <v>0</v>
      </c>
      <c r="G94" s="2">
        <f t="shared" si="12"/>
        <v>0</v>
      </c>
      <c r="H94" s="2">
        <f t="shared" si="12"/>
        <v>0</v>
      </c>
      <c r="I94" s="2">
        <f t="shared" si="12"/>
        <v>0</v>
      </c>
      <c r="J94" s="2">
        <f t="shared" si="12"/>
        <v>0</v>
      </c>
      <c r="K94" s="2">
        <f t="shared" si="12"/>
        <v>0</v>
      </c>
      <c r="L94" s="2">
        <f t="shared" si="12"/>
        <v>0</v>
      </c>
      <c r="M94" s="7">
        <f t="shared" si="12"/>
        <v>0</v>
      </c>
    </row>
    <row r="95" spans="2:13" ht="12.75">
      <c r="B95" s="38"/>
      <c r="C95" s="205"/>
      <c r="D95" s="2"/>
      <c r="E95" s="2"/>
      <c r="F95" s="2"/>
      <c r="G95" s="2"/>
      <c r="H95" s="2"/>
      <c r="I95" s="2"/>
      <c r="J95" s="2"/>
      <c r="K95" s="2"/>
      <c r="L95" s="2"/>
      <c r="M95" s="7"/>
    </row>
    <row r="96" spans="2:13" ht="12.75">
      <c r="B96" s="38" t="s">
        <v>317</v>
      </c>
      <c r="C96" s="205"/>
      <c r="D96" s="188">
        <v>0</v>
      </c>
      <c r="E96" s="53"/>
      <c r="F96" s="2"/>
      <c r="G96" s="2"/>
      <c r="H96" s="2"/>
      <c r="I96" s="2"/>
      <c r="J96" s="2"/>
      <c r="K96" s="2"/>
      <c r="L96" s="2"/>
      <c r="M96" s="7"/>
    </row>
    <row r="97" spans="2:13" ht="12.75">
      <c r="B97" s="38" t="s">
        <v>119</v>
      </c>
      <c r="C97" s="205"/>
      <c r="D97" s="188">
        <v>0</v>
      </c>
      <c r="E97" s="188">
        <v>0</v>
      </c>
      <c r="F97" s="188">
        <v>0</v>
      </c>
      <c r="G97" s="188">
        <v>0</v>
      </c>
      <c r="H97" s="188">
        <v>0</v>
      </c>
      <c r="I97" s="188">
        <v>0</v>
      </c>
      <c r="J97" s="188">
        <v>0</v>
      </c>
      <c r="K97" s="188">
        <v>0</v>
      </c>
      <c r="L97" s="188">
        <v>0</v>
      </c>
      <c r="M97" s="194">
        <v>0</v>
      </c>
    </row>
    <row r="98" spans="2:13" ht="12.75">
      <c r="B98" s="38" t="s">
        <v>120</v>
      </c>
      <c r="C98" s="205"/>
      <c r="D98" s="2">
        <f>D96-D97</f>
        <v>0</v>
      </c>
      <c r="E98" s="2">
        <f aca="true" t="shared" si="13" ref="E98:M98">D98-E97</f>
        <v>0</v>
      </c>
      <c r="F98" s="2">
        <f t="shared" si="13"/>
        <v>0</v>
      </c>
      <c r="G98" s="2">
        <f t="shared" si="13"/>
        <v>0</v>
      </c>
      <c r="H98" s="2">
        <f t="shared" si="13"/>
        <v>0</v>
      </c>
      <c r="I98" s="2">
        <f t="shared" si="13"/>
        <v>0</v>
      </c>
      <c r="J98" s="2">
        <f t="shared" si="13"/>
        <v>0</v>
      </c>
      <c r="K98" s="2">
        <f t="shared" si="13"/>
        <v>0</v>
      </c>
      <c r="L98" s="2">
        <f t="shared" si="13"/>
        <v>0</v>
      </c>
      <c r="M98" s="7">
        <f t="shared" si="13"/>
        <v>0</v>
      </c>
    </row>
    <row r="99" spans="2:13" ht="12.75">
      <c r="B99" s="38"/>
      <c r="C99" s="205"/>
      <c r="D99" s="2"/>
      <c r="E99" s="2"/>
      <c r="F99" s="2"/>
      <c r="G99" s="2"/>
      <c r="H99" s="2"/>
      <c r="I99" s="2"/>
      <c r="J99" s="2"/>
      <c r="K99" s="2"/>
      <c r="L99" s="2"/>
      <c r="M99" s="7"/>
    </row>
    <row r="100" spans="2:13" ht="12.75">
      <c r="B100" s="47" t="s">
        <v>72</v>
      </c>
      <c r="C100" s="205"/>
      <c r="D100" s="2"/>
      <c r="E100" s="2"/>
      <c r="F100" s="2"/>
      <c r="G100" s="2"/>
      <c r="H100" s="2"/>
      <c r="I100" s="2"/>
      <c r="J100" s="2"/>
      <c r="K100" s="2"/>
      <c r="L100" s="2"/>
      <c r="M100" s="7"/>
    </row>
    <row r="101" spans="2:13" ht="12.75">
      <c r="B101" s="38" t="s">
        <v>440</v>
      </c>
      <c r="C101" s="205"/>
      <c r="D101" s="188">
        <v>0</v>
      </c>
      <c r="E101" s="53"/>
      <c r="F101" s="2"/>
      <c r="G101" s="2"/>
      <c r="H101" s="2"/>
      <c r="I101" s="2"/>
      <c r="J101" s="2"/>
      <c r="K101" s="2"/>
      <c r="L101" s="2"/>
      <c r="M101" s="7"/>
    </row>
    <row r="102" spans="2:13" ht="12.75">
      <c r="B102" s="38" t="s">
        <v>119</v>
      </c>
      <c r="C102" s="205"/>
      <c r="D102" s="188">
        <v>0</v>
      </c>
      <c r="E102" s="188">
        <v>0</v>
      </c>
      <c r="F102" s="188">
        <v>0</v>
      </c>
      <c r="G102" s="188">
        <v>0</v>
      </c>
      <c r="H102" s="188">
        <v>0</v>
      </c>
      <c r="I102" s="188">
        <v>0</v>
      </c>
      <c r="J102" s="188">
        <v>0</v>
      </c>
      <c r="K102" s="188">
        <v>0</v>
      </c>
      <c r="L102" s="188">
        <v>0</v>
      </c>
      <c r="M102" s="194">
        <v>0</v>
      </c>
    </row>
    <row r="103" spans="2:13" ht="12.75">
      <c r="B103" s="38" t="s">
        <v>120</v>
      </c>
      <c r="C103" s="205"/>
      <c r="D103" s="2">
        <f>D101-D102</f>
        <v>0</v>
      </c>
      <c r="E103" s="2">
        <f aca="true" t="shared" si="14" ref="E103:M103">D103-E102</f>
        <v>0</v>
      </c>
      <c r="F103" s="2">
        <f t="shared" si="14"/>
        <v>0</v>
      </c>
      <c r="G103" s="2">
        <f t="shared" si="14"/>
        <v>0</v>
      </c>
      <c r="H103" s="2">
        <f t="shared" si="14"/>
        <v>0</v>
      </c>
      <c r="I103" s="2">
        <f t="shared" si="14"/>
        <v>0</v>
      </c>
      <c r="J103" s="2">
        <f t="shared" si="14"/>
        <v>0</v>
      </c>
      <c r="K103" s="2">
        <f t="shared" si="14"/>
        <v>0</v>
      </c>
      <c r="L103" s="2">
        <f t="shared" si="14"/>
        <v>0</v>
      </c>
      <c r="M103" s="7">
        <f t="shared" si="14"/>
        <v>0</v>
      </c>
    </row>
    <row r="104" spans="2:13" ht="12.75">
      <c r="B104" s="38"/>
      <c r="C104" s="205"/>
      <c r="D104" s="2"/>
      <c r="E104" s="2"/>
      <c r="F104" s="2"/>
      <c r="G104" s="2"/>
      <c r="H104" s="2"/>
      <c r="I104" s="2"/>
      <c r="J104" s="2"/>
      <c r="K104" s="2"/>
      <c r="L104" s="2"/>
      <c r="M104" s="7"/>
    </row>
    <row r="105" spans="2:13" ht="12.75">
      <c r="B105" s="38" t="s">
        <v>318</v>
      </c>
      <c r="C105" s="205"/>
      <c r="D105" s="188">
        <v>0</v>
      </c>
      <c r="E105" s="53"/>
      <c r="F105" s="2"/>
      <c r="G105" s="2"/>
      <c r="H105" s="2"/>
      <c r="I105" s="2"/>
      <c r="J105" s="2"/>
      <c r="K105" s="2"/>
      <c r="L105" s="2"/>
      <c r="M105" s="7"/>
    </row>
    <row r="106" spans="2:13" ht="12.75">
      <c r="B106" s="38" t="s">
        <v>119</v>
      </c>
      <c r="C106" s="205"/>
      <c r="D106" s="188">
        <v>0</v>
      </c>
      <c r="E106" s="188">
        <v>0</v>
      </c>
      <c r="F106" s="188">
        <v>0</v>
      </c>
      <c r="G106" s="188">
        <v>0</v>
      </c>
      <c r="H106" s="188">
        <v>0</v>
      </c>
      <c r="I106" s="188">
        <v>0</v>
      </c>
      <c r="J106" s="188">
        <v>0</v>
      </c>
      <c r="K106" s="188">
        <v>0</v>
      </c>
      <c r="L106" s="188">
        <v>0</v>
      </c>
      <c r="M106" s="194">
        <v>0</v>
      </c>
    </row>
    <row r="107" spans="2:13" ht="12.75">
      <c r="B107" s="38" t="s">
        <v>120</v>
      </c>
      <c r="C107" s="205"/>
      <c r="D107" s="2">
        <f>D105-D106</f>
        <v>0</v>
      </c>
      <c r="E107" s="2">
        <f aca="true" t="shared" si="15" ref="E107:M107">D107-E106</f>
        <v>0</v>
      </c>
      <c r="F107" s="2">
        <f t="shared" si="15"/>
        <v>0</v>
      </c>
      <c r="G107" s="2">
        <f t="shared" si="15"/>
        <v>0</v>
      </c>
      <c r="H107" s="2">
        <f t="shared" si="15"/>
        <v>0</v>
      </c>
      <c r="I107" s="2">
        <f t="shared" si="15"/>
        <v>0</v>
      </c>
      <c r="J107" s="2">
        <f t="shared" si="15"/>
        <v>0</v>
      </c>
      <c r="K107" s="2">
        <f t="shared" si="15"/>
        <v>0</v>
      </c>
      <c r="L107" s="2">
        <f t="shared" si="15"/>
        <v>0</v>
      </c>
      <c r="M107" s="7">
        <f t="shared" si="15"/>
        <v>0</v>
      </c>
    </row>
    <row r="108" spans="2:13" ht="12.75">
      <c r="B108" s="38"/>
      <c r="C108" s="205"/>
      <c r="D108" s="2"/>
      <c r="E108" s="2"/>
      <c r="F108" s="2"/>
      <c r="G108" s="2"/>
      <c r="H108" s="2"/>
      <c r="I108" s="2"/>
      <c r="J108" s="2"/>
      <c r="K108" s="2"/>
      <c r="L108" s="2"/>
      <c r="M108" s="7"/>
    </row>
    <row r="109" spans="2:13" ht="12.75">
      <c r="B109" s="47" t="s">
        <v>90</v>
      </c>
      <c r="C109" s="205"/>
      <c r="D109" s="2"/>
      <c r="E109" s="2"/>
      <c r="F109" s="2"/>
      <c r="G109" s="2"/>
      <c r="H109" s="2"/>
      <c r="I109" s="2"/>
      <c r="J109" s="2"/>
      <c r="K109" s="2"/>
      <c r="L109" s="2"/>
      <c r="M109" s="7"/>
    </row>
    <row r="110" spans="2:13" ht="12.75">
      <c r="B110" s="38" t="s">
        <v>441</v>
      </c>
      <c r="C110" s="205"/>
      <c r="D110" s="188">
        <v>0</v>
      </c>
      <c r="E110" s="53"/>
      <c r="F110" s="2"/>
      <c r="G110" s="2"/>
      <c r="H110" s="2"/>
      <c r="I110" s="2"/>
      <c r="J110" s="2"/>
      <c r="K110" s="2"/>
      <c r="L110" s="2"/>
      <c r="M110" s="7"/>
    </row>
    <row r="111" spans="2:13" ht="12.75">
      <c r="B111" s="38" t="s">
        <v>119</v>
      </c>
      <c r="C111" s="205"/>
      <c r="D111" s="188">
        <v>0</v>
      </c>
      <c r="E111" s="188">
        <v>0</v>
      </c>
      <c r="F111" s="188">
        <v>0</v>
      </c>
      <c r="G111" s="188">
        <v>0</v>
      </c>
      <c r="H111" s="188">
        <v>0</v>
      </c>
      <c r="I111" s="188">
        <v>0</v>
      </c>
      <c r="J111" s="188">
        <v>0</v>
      </c>
      <c r="K111" s="188">
        <v>0</v>
      </c>
      <c r="L111" s="188">
        <v>0</v>
      </c>
      <c r="M111" s="194">
        <v>0</v>
      </c>
    </row>
    <row r="112" spans="2:13" ht="12.75">
      <c r="B112" s="38" t="s">
        <v>120</v>
      </c>
      <c r="C112" s="205"/>
      <c r="D112" s="2">
        <f>D110-D111</f>
        <v>0</v>
      </c>
      <c r="E112" s="2">
        <f aca="true" t="shared" si="16" ref="E112:M112">D112-E111</f>
        <v>0</v>
      </c>
      <c r="F112" s="2">
        <f t="shared" si="16"/>
        <v>0</v>
      </c>
      <c r="G112" s="2">
        <f t="shared" si="16"/>
        <v>0</v>
      </c>
      <c r="H112" s="2">
        <f t="shared" si="16"/>
        <v>0</v>
      </c>
      <c r="I112" s="2">
        <f t="shared" si="16"/>
        <v>0</v>
      </c>
      <c r="J112" s="2">
        <f t="shared" si="16"/>
        <v>0</v>
      </c>
      <c r="K112" s="2">
        <f t="shared" si="16"/>
        <v>0</v>
      </c>
      <c r="L112" s="2">
        <f t="shared" si="16"/>
        <v>0</v>
      </c>
      <c r="M112" s="7">
        <f t="shared" si="16"/>
        <v>0</v>
      </c>
    </row>
    <row r="113" spans="2:13" ht="12.75">
      <c r="B113" s="38"/>
      <c r="C113" s="205"/>
      <c r="D113" s="2"/>
      <c r="E113" s="2"/>
      <c r="F113" s="2"/>
      <c r="G113" s="2"/>
      <c r="H113" s="2"/>
      <c r="I113" s="2"/>
      <c r="J113" s="2"/>
      <c r="K113" s="2"/>
      <c r="L113" s="2"/>
      <c r="M113" s="7"/>
    </row>
    <row r="114" spans="2:13" ht="12.75">
      <c r="B114" s="38" t="s">
        <v>319</v>
      </c>
      <c r="C114" s="205"/>
      <c r="D114" s="188">
        <v>0</v>
      </c>
      <c r="E114" s="53"/>
      <c r="F114" s="2"/>
      <c r="G114" s="2"/>
      <c r="H114" s="2"/>
      <c r="I114" s="2"/>
      <c r="J114" s="2"/>
      <c r="K114" s="2"/>
      <c r="L114" s="2"/>
      <c r="M114" s="7"/>
    </row>
    <row r="115" spans="2:13" ht="12.75">
      <c r="B115" s="38" t="s">
        <v>119</v>
      </c>
      <c r="C115" s="205"/>
      <c r="D115" s="188">
        <v>0</v>
      </c>
      <c r="E115" s="188">
        <v>0</v>
      </c>
      <c r="F115" s="188">
        <v>0</v>
      </c>
      <c r="G115" s="188">
        <v>0</v>
      </c>
      <c r="H115" s="188">
        <v>0</v>
      </c>
      <c r="I115" s="188">
        <v>0</v>
      </c>
      <c r="J115" s="188">
        <v>0</v>
      </c>
      <c r="K115" s="188">
        <v>0</v>
      </c>
      <c r="L115" s="188">
        <v>0</v>
      </c>
      <c r="M115" s="194">
        <v>0</v>
      </c>
    </row>
    <row r="116" spans="2:13" ht="12.75">
      <c r="B116" s="38" t="s">
        <v>120</v>
      </c>
      <c r="C116" s="205"/>
      <c r="D116" s="2">
        <f>D114-D115</f>
        <v>0</v>
      </c>
      <c r="E116" s="2">
        <f aca="true" t="shared" si="17" ref="E116:M116">D116-E115</f>
        <v>0</v>
      </c>
      <c r="F116" s="2">
        <f t="shared" si="17"/>
        <v>0</v>
      </c>
      <c r="G116" s="2">
        <f t="shared" si="17"/>
        <v>0</v>
      </c>
      <c r="H116" s="2">
        <f t="shared" si="17"/>
        <v>0</v>
      </c>
      <c r="I116" s="2">
        <f t="shared" si="17"/>
        <v>0</v>
      </c>
      <c r="J116" s="2">
        <f t="shared" si="17"/>
        <v>0</v>
      </c>
      <c r="K116" s="2">
        <f t="shared" si="17"/>
        <v>0</v>
      </c>
      <c r="L116" s="2">
        <f t="shared" si="17"/>
        <v>0</v>
      </c>
      <c r="M116" s="7">
        <f t="shared" si="17"/>
        <v>0</v>
      </c>
    </row>
    <row r="117" spans="2:13" ht="12.75">
      <c r="B117" s="38"/>
      <c r="C117" s="205"/>
      <c r="D117" s="2"/>
      <c r="E117" s="2"/>
      <c r="F117" s="2"/>
      <c r="G117" s="2"/>
      <c r="H117" s="2"/>
      <c r="I117" s="2"/>
      <c r="J117" s="2"/>
      <c r="K117" s="2"/>
      <c r="L117" s="2"/>
      <c r="M117" s="7"/>
    </row>
    <row r="118" spans="2:13" ht="12.75">
      <c r="B118" s="47" t="s">
        <v>74</v>
      </c>
      <c r="C118" s="205"/>
      <c r="D118" s="2"/>
      <c r="E118" s="2"/>
      <c r="F118" s="2"/>
      <c r="G118" s="2"/>
      <c r="H118" s="2"/>
      <c r="I118" s="2"/>
      <c r="J118" s="2"/>
      <c r="K118" s="2"/>
      <c r="L118" s="2"/>
      <c r="M118" s="7"/>
    </row>
    <row r="119" spans="2:13" ht="12.75">
      <c r="B119" s="38" t="s">
        <v>442</v>
      </c>
      <c r="C119" s="205"/>
      <c r="D119" s="188">
        <v>0</v>
      </c>
      <c r="E119" s="53"/>
      <c r="F119" s="2"/>
      <c r="G119" s="2"/>
      <c r="H119" s="2"/>
      <c r="I119" s="2"/>
      <c r="J119" s="2"/>
      <c r="K119" s="2"/>
      <c r="L119" s="2"/>
      <c r="M119" s="7"/>
    </row>
    <row r="120" spans="2:13" ht="12.75">
      <c r="B120" s="38" t="s">
        <v>119</v>
      </c>
      <c r="C120" s="205"/>
      <c r="D120" s="188">
        <v>0</v>
      </c>
      <c r="E120" s="188">
        <v>0</v>
      </c>
      <c r="F120" s="188">
        <v>0</v>
      </c>
      <c r="G120" s="188">
        <v>0</v>
      </c>
      <c r="H120" s="188">
        <v>0</v>
      </c>
      <c r="I120" s="188">
        <v>0</v>
      </c>
      <c r="J120" s="188">
        <v>0</v>
      </c>
      <c r="K120" s="188">
        <v>0</v>
      </c>
      <c r="L120" s="188">
        <v>0</v>
      </c>
      <c r="M120" s="194">
        <v>0</v>
      </c>
    </row>
    <row r="121" spans="2:13" ht="12.75">
      <c r="B121" s="38" t="s">
        <v>120</v>
      </c>
      <c r="C121" s="205"/>
      <c r="D121" s="2">
        <f>D119-D120</f>
        <v>0</v>
      </c>
      <c r="E121" s="2">
        <f aca="true" t="shared" si="18" ref="E121:M121">D121-E120</f>
        <v>0</v>
      </c>
      <c r="F121" s="2">
        <f t="shared" si="18"/>
        <v>0</v>
      </c>
      <c r="G121" s="2">
        <f t="shared" si="18"/>
        <v>0</v>
      </c>
      <c r="H121" s="2">
        <f t="shared" si="18"/>
        <v>0</v>
      </c>
      <c r="I121" s="2">
        <f t="shared" si="18"/>
        <v>0</v>
      </c>
      <c r="J121" s="2">
        <f t="shared" si="18"/>
        <v>0</v>
      </c>
      <c r="K121" s="2">
        <f t="shared" si="18"/>
        <v>0</v>
      </c>
      <c r="L121" s="2">
        <f t="shared" si="18"/>
        <v>0</v>
      </c>
      <c r="M121" s="7">
        <f t="shared" si="18"/>
        <v>0</v>
      </c>
    </row>
    <row r="122" spans="2:13" ht="12.75">
      <c r="B122" s="38"/>
      <c r="C122" s="205"/>
      <c r="D122" s="2"/>
      <c r="E122" s="2"/>
      <c r="F122" s="2"/>
      <c r="G122" s="2"/>
      <c r="H122" s="2"/>
      <c r="I122" s="2"/>
      <c r="J122" s="2"/>
      <c r="K122" s="2"/>
      <c r="L122" s="2"/>
      <c r="M122" s="7"/>
    </row>
    <row r="123" spans="2:13" ht="12.75">
      <c r="B123" s="38" t="s">
        <v>320</v>
      </c>
      <c r="C123" s="205"/>
      <c r="D123" s="188">
        <v>0</v>
      </c>
      <c r="E123" s="53"/>
      <c r="F123" s="2"/>
      <c r="G123" s="2"/>
      <c r="H123" s="2"/>
      <c r="I123" s="2"/>
      <c r="J123" s="2"/>
      <c r="K123" s="2"/>
      <c r="L123" s="2"/>
      <c r="M123" s="7"/>
    </row>
    <row r="124" spans="2:13" ht="12.75">
      <c r="B124" s="38" t="s">
        <v>119</v>
      </c>
      <c r="C124" s="205"/>
      <c r="D124" s="188">
        <v>0</v>
      </c>
      <c r="E124" s="188">
        <v>0</v>
      </c>
      <c r="F124" s="188">
        <v>0</v>
      </c>
      <c r="G124" s="188">
        <v>0</v>
      </c>
      <c r="H124" s="188">
        <v>0</v>
      </c>
      <c r="I124" s="188">
        <v>0</v>
      </c>
      <c r="J124" s="188">
        <v>0</v>
      </c>
      <c r="K124" s="188">
        <v>0</v>
      </c>
      <c r="L124" s="188">
        <v>0</v>
      </c>
      <c r="M124" s="194">
        <v>0</v>
      </c>
    </row>
    <row r="125" spans="2:13" ht="12.75">
      <c r="B125" s="38" t="s">
        <v>120</v>
      </c>
      <c r="C125" s="205"/>
      <c r="D125" s="2">
        <f>D123-D124</f>
        <v>0</v>
      </c>
      <c r="E125" s="2">
        <f aca="true" t="shared" si="19" ref="E125:M125">D125-E124</f>
        <v>0</v>
      </c>
      <c r="F125" s="2">
        <f t="shared" si="19"/>
        <v>0</v>
      </c>
      <c r="G125" s="2">
        <f t="shared" si="19"/>
        <v>0</v>
      </c>
      <c r="H125" s="2">
        <f t="shared" si="19"/>
        <v>0</v>
      </c>
      <c r="I125" s="2">
        <f t="shared" si="19"/>
        <v>0</v>
      </c>
      <c r="J125" s="2">
        <f t="shared" si="19"/>
        <v>0</v>
      </c>
      <c r="K125" s="2">
        <f t="shared" si="19"/>
        <v>0</v>
      </c>
      <c r="L125" s="2">
        <f t="shared" si="19"/>
        <v>0</v>
      </c>
      <c r="M125" s="7">
        <f t="shared" si="19"/>
        <v>0</v>
      </c>
    </row>
    <row r="126" spans="2:13" ht="12.75">
      <c r="B126" s="38"/>
      <c r="C126" s="205"/>
      <c r="D126" s="2"/>
      <c r="E126" s="2"/>
      <c r="F126" s="2"/>
      <c r="G126" s="2"/>
      <c r="H126" s="2"/>
      <c r="I126" s="2"/>
      <c r="J126" s="2"/>
      <c r="K126" s="2"/>
      <c r="L126" s="2"/>
      <c r="M126" s="7"/>
    </row>
    <row r="127" spans="2:13" ht="12.75">
      <c r="B127" s="47" t="s">
        <v>331</v>
      </c>
      <c r="C127" s="205"/>
      <c r="D127" s="2"/>
      <c r="E127" s="2"/>
      <c r="F127" s="2"/>
      <c r="G127" s="2"/>
      <c r="H127" s="2"/>
      <c r="I127" s="2"/>
      <c r="J127" s="2"/>
      <c r="K127" s="2"/>
      <c r="L127" s="2"/>
      <c r="M127" s="7"/>
    </row>
    <row r="128" spans="2:13" ht="12.75">
      <c r="B128" s="38" t="s">
        <v>443</v>
      </c>
      <c r="C128" s="205"/>
      <c r="D128" s="188">
        <v>0</v>
      </c>
      <c r="E128" s="53"/>
      <c r="F128" s="2"/>
      <c r="G128" s="2"/>
      <c r="H128" s="2"/>
      <c r="I128" s="2"/>
      <c r="J128" s="2"/>
      <c r="K128" s="2"/>
      <c r="L128" s="2"/>
      <c r="M128" s="7"/>
    </row>
    <row r="129" spans="2:13" ht="12.75">
      <c r="B129" s="38" t="s">
        <v>119</v>
      </c>
      <c r="C129" s="205"/>
      <c r="D129" s="188">
        <v>0</v>
      </c>
      <c r="E129" s="188">
        <v>0</v>
      </c>
      <c r="F129" s="188">
        <v>0</v>
      </c>
      <c r="G129" s="188">
        <v>0</v>
      </c>
      <c r="H129" s="188">
        <v>0</v>
      </c>
      <c r="I129" s="188">
        <v>0</v>
      </c>
      <c r="J129" s="188">
        <v>0</v>
      </c>
      <c r="K129" s="188">
        <v>0</v>
      </c>
      <c r="L129" s="188">
        <v>0</v>
      </c>
      <c r="M129" s="194">
        <v>0</v>
      </c>
    </row>
    <row r="130" spans="2:13" ht="12.75">
      <c r="B130" s="38" t="s">
        <v>120</v>
      </c>
      <c r="C130" s="205"/>
      <c r="D130" s="2">
        <f>D128-D129</f>
        <v>0</v>
      </c>
      <c r="E130" s="2">
        <f aca="true" t="shared" si="20" ref="E130:M130">D130-E129</f>
        <v>0</v>
      </c>
      <c r="F130" s="2">
        <f t="shared" si="20"/>
        <v>0</v>
      </c>
      <c r="G130" s="2">
        <f t="shared" si="20"/>
        <v>0</v>
      </c>
      <c r="H130" s="2">
        <f t="shared" si="20"/>
        <v>0</v>
      </c>
      <c r="I130" s="2">
        <f t="shared" si="20"/>
        <v>0</v>
      </c>
      <c r="J130" s="2">
        <f t="shared" si="20"/>
        <v>0</v>
      </c>
      <c r="K130" s="2">
        <f t="shared" si="20"/>
        <v>0</v>
      </c>
      <c r="L130" s="2">
        <f t="shared" si="20"/>
        <v>0</v>
      </c>
      <c r="M130" s="7">
        <f t="shared" si="20"/>
        <v>0</v>
      </c>
    </row>
    <row r="131" spans="2:13" ht="12.75">
      <c r="B131" s="38"/>
      <c r="C131" s="205"/>
      <c r="D131" s="2"/>
      <c r="E131" s="2"/>
      <c r="F131" s="2"/>
      <c r="G131" s="2"/>
      <c r="H131" s="2"/>
      <c r="I131" s="2"/>
      <c r="J131" s="2"/>
      <c r="K131" s="2"/>
      <c r="L131" s="2"/>
      <c r="M131" s="7"/>
    </row>
    <row r="132" spans="2:13" ht="12.75">
      <c r="B132" s="38" t="s">
        <v>321</v>
      </c>
      <c r="C132" s="205"/>
      <c r="D132" s="188">
        <v>0</v>
      </c>
      <c r="E132" s="53"/>
      <c r="F132" s="2"/>
      <c r="G132" s="2"/>
      <c r="H132" s="2"/>
      <c r="I132" s="2"/>
      <c r="J132" s="2"/>
      <c r="K132" s="2"/>
      <c r="L132" s="2"/>
      <c r="M132" s="7"/>
    </row>
    <row r="133" spans="2:13" ht="12.75">
      <c r="B133" s="38" t="s">
        <v>119</v>
      </c>
      <c r="C133" s="205"/>
      <c r="D133" s="188">
        <v>0</v>
      </c>
      <c r="E133" s="188">
        <v>0</v>
      </c>
      <c r="F133" s="188">
        <v>0</v>
      </c>
      <c r="G133" s="188">
        <v>0</v>
      </c>
      <c r="H133" s="188">
        <v>0</v>
      </c>
      <c r="I133" s="188">
        <v>0</v>
      </c>
      <c r="J133" s="188">
        <v>0</v>
      </c>
      <c r="K133" s="188">
        <v>0</v>
      </c>
      <c r="L133" s="188">
        <v>0</v>
      </c>
      <c r="M133" s="194">
        <v>0</v>
      </c>
    </row>
    <row r="134" spans="2:13" ht="12.75">
      <c r="B134" s="38" t="s">
        <v>120</v>
      </c>
      <c r="C134" s="205"/>
      <c r="D134" s="2">
        <f>D132-D133</f>
        <v>0</v>
      </c>
      <c r="E134" s="2">
        <f aca="true" t="shared" si="21" ref="E134:L134">D134-E133</f>
        <v>0</v>
      </c>
      <c r="F134" s="2">
        <f t="shared" si="21"/>
        <v>0</v>
      </c>
      <c r="G134" s="2">
        <f t="shared" si="21"/>
        <v>0</v>
      </c>
      <c r="H134" s="2">
        <f t="shared" si="21"/>
        <v>0</v>
      </c>
      <c r="I134" s="2">
        <f t="shared" si="21"/>
        <v>0</v>
      </c>
      <c r="J134" s="2">
        <f t="shared" si="21"/>
        <v>0</v>
      </c>
      <c r="K134" s="2">
        <f t="shared" si="21"/>
        <v>0</v>
      </c>
      <c r="L134" s="2">
        <f t="shared" si="21"/>
        <v>0</v>
      </c>
      <c r="M134" s="7">
        <f>L134-M133</f>
        <v>0</v>
      </c>
    </row>
    <row r="135" spans="2:13" ht="12.75">
      <c r="B135" s="38"/>
      <c r="C135" s="205"/>
      <c r="D135" s="2"/>
      <c r="E135" s="2"/>
      <c r="F135" s="2"/>
      <c r="G135" s="2"/>
      <c r="H135" s="2"/>
      <c r="I135" s="2"/>
      <c r="J135" s="2"/>
      <c r="K135" s="2"/>
      <c r="L135" s="2"/>
      <c r="M135" s="7"/>
    </row>
    <row r="136" spans="2:13" ht="12.75">
      <c r="B136" s="47" t="s">
        <v>75</v>
      </c>
      <c r="C136" s="205"/>
      <c r="D136" s="2"/>
      <c r="E136" s="2"/>
      <c r="F136" s="2"/>
      <c r="G136" s="2"/>
      <c r="H136" s="2"/>
      <c r="I136" s="2"/>
      <c r="J136" s="2"/>
      <c r="K136" s="2"/>
      <c r="L136" s="2"/>
      <c r="M136" s="7"/>
    </row>
    <row r="137" spans="2:13" ht="12.75">
      <c r="B137" s="38" t="s">
        <v>322</v>
      </c>
      <c r="C137" s="205"/>
      <c r="D137" s="188">
        <v>0</v>
      </c>
      <c r="E137" s="53"/>
      <c r="F137" s="2"/>
      <c r="G137" s="2"/>
      <c r="H137" s="2"/>
      <c r="I137" s="2"/>
      <c r="J137" s="2"/>
      <c r="K137" s="2"/>
      <c r="L137" s="2"/>
      <c r="M137" s="7"/>
    </row>
    <row r="138" spans="2:13" ht="12.75">
      <c r="B138" s="38" t="s">
        <v>119</v>
      </c>
      <c r="C138" s="205"/>
      <c r="D138" s="188">
        <v>0</v>
      </c>
      <c r="E138" s="188">
        <v>0</v>
      </c>
      <c r="F138" s="188">
        <v>0</v>
      </c>
      <c r="G138" s="188">
        <v>0</v>
      </c>
      <c r="H138" s="188">
        <v>0</v>
      </c>
      <c r="I138" s="188">
        <v>0</v>
      </c>
      <c r="J138" s="188">
        <v>0</v>
      </c>
      <c r="K138" s="188">
        <v>0</v>
      </c>
      <c r="L138" s="188">
        <v>0</v>
      </c>
      <c r="M138" s="194">
        <v>0</v>
      </c>
    </row>
    <row r="139" spans="2:13" ht="12.75">
      <c r="B139" s="38" t="s">
        <v>120</v>
      </c>
      <c r="C139" s="205"/>
      <c r="D139" s="2">
        <f>D137-D138</f>
        <v>0</v>
      </c>
      <c r="E139" s="2">
        <f aca="true" t="shared" si="22" ref="E139:L139">D139-E138</f>
        <v>0</v>
      </c>
      <c r="F139" s="2">
        <f t="shared" si="22"/>
        <v>0</v>
      </c>
      <c r="G139" s="2">
        <f t="shared" si="22"/>
        <v>0</v>
      </c>
      <c r="H139" s="2">
        <f t="shared" si="22"/>
        <v>0</v>
      </c>
      <c r="I139" s="2">
        <f t="shared" si="22"/>
        <v>0</v>
      </c>
      <c r="J139" s="2">
        <f t="shared" si="22"/>
        <v>0</v>
      </c>
      <c r="K139" s="2">
        <f t="shared" si="22"/>
        <v>0</v>
      </c>
      <c r="L139" s="2">
        <f t="shared" si="22"/>
        <v>0</v>
      </c>
      <c r="M139" s="7">
        <f>L139-M138</f>
        <v>0</v>
      </c>
    </row>
    <row r="140" spans="2:13" ht="12.75">
      <c r="B140" s="38"/>
      <c r="C140" s="205"/>
      <c r="D140" s="2"/>
      <c r="E140" s="2"/>
      <c r="F140" s="2"/>
      <c r="G140" s="2"/>
      <c r="H140" s="2"/>
      <c r="I140" s="2"/>
      <c r="J140" s="2"/>
      <c r="K140" s="2"/>
      <c r="L140" s="2"/>
      <c r="M140" s="7"/>
    </row>
    <row r="141" spans="2:13" ht="12.75">
      <c r="B141" s="38" t="s">
        <v>323</v>
      </c>
      <c r="C141" s="205"/>
      <c r="D141" s="188">
        <v>0</v>
      </c>
      <c r="E141" s="53"/>
      <c r="F141" s="2"/>
      <c r="G141" s="2"/>
      <c r="H141" s="2"/>
      <c r="I141" s="2"/>
      <c r="J141" s="2"/>
      <c r="K141" s="2"/>
      <c r="L141" s="2"/>
      <c r="M141" s="7"/>
    </row>
    <row r="142" spans="2:13" ht="12.75">
      <c r="B142" s="38" t="s">
        <v>119</v>
      </c>
      <c r="C142" s="205"/>
      <c r="D142" s="188">
        <v>0</v>
      </c>
      <c r="E142" s="188">
        <v>0</v>
      </c>
      <c r="F142" s="188">
        <v>0</v>
      </c>
      <c r="G142" s="188">
        <v>0</v>
      </c>
      <c r="H142" s="188">
        <v>0</v>
      </c>
      <c r="I142" s="188">
        <v>0</v>
      </c>
      <c r="J142" s="188">
        <v>0</v>
      </c>
      <c r="K142" s="188">
        <v>0</v>
      </c>
      <c r="L142" s="188">
        <v>0</v>
      </c>
      <c r="M142" s="194">
        <v>0</v>
      </c>
    </row>
    <row r="143" spans="2:13" ht="12.75">
      <c r="B143" s="38" t="s">
        <v>120</v>
      </c>
      <c r="C143" s="205"/>
      <c r="D143" s="2">
        <f>D141-D142</f>
        <v>0</v>
      </c>
      <c r="E143" s="2">
        <f aca="true" t="shared" si="23" ref="E143:L143">D143-E142</f>
        <v>0</v>
      </c>
      <c r="F143" s="2">
        <f t="shared" si="23"/>
        <v>0</v>
      </c>
      <c r="G143" s="2">
        <f t="shared" si="23"/>
        <v>0</v>
      </c>
      <c r="H143" s="2">
        <f t="shared" si="23"/>
        <v>0</v>
      </c>
      <c r="I143" s="2">
        <f t="shared" si="23"/>
        <v>0</v>
      </c>
      <c r="J143" s="2">
        <f t="shared" si="23"/>
        <v>0</v>
      </c>
      <c r="K143" s="2">
        <f t="shared" si="23"/>
        <v>0</v>
      </c>
      <c r="L143" s="2">
        <f t="shared" si="23"/>
        <v>0</v>
      </c>
      <c r="M143" s="7">
        <f>L143-M142</f>
        <v>0</v>
      </c>
    </row>
    <row r="144" spans="2:13" ht="12.75">
      <c r="B144" s="38"/>
      <c r="C144" s="205"/>
      <c r="D144" s="2"/>
      <c r="E144" s="2"/>
      <c r="F144" s="2"/>
      <c r="G144" s="2"/>
      <c r="H144" s="2"/>
      <c r="I144" s="2"/>
      <c r="J144" s="2"/>
      <c r="K144" s="2"/>
      <c r="L144" s="2"/>
      <c r="M144" s="7"/>
    </row>
    <row r="145" spans="2:13" ht="12.75">
      <c r="B145" s="47" t="s">
        <v>76</v>
      </c>
      <c r="C145" s="205"/>
      <c r="D145" s="2"/>
      <c r="E145" s="2"/>
      <c r="F145" s="2"/>
      <c r="G145" s="2"/>
      <c r="H145" s="2"/>
      <c r="I145" s="2"/>
      <c r="J145" s="2"/>
      <c r="K145" s="2"/>
      <c r="L145" s="2"/>
      <c r="M145" s="7"/>
    </row>
    <row r="146" spans="2:13" ht="12.75">
      <c r="B146" s="38" t="s">
        <v>324</v>
      </c>
      <c r="C146" s="205"/>
      <c r="D146" s="188">
        <v>0</v>
      </c>
      <c r="E146" s="53"/>
      <c r="F146" s="2"/>
      <c r="G146" s="2"/>
      <c r="H146" s="2"/>
      <c r="I146" s="2"/>
      <c r="J146" s="2"/>
      <c r="K146" s="2"/>
      <c r="L146" s="2"/>
      <c r="M146" s="7"/>
    </row>
    <row r="147" spans="2:13" ht="12.75">
      <c r="B147" s="38" t="s">
        <v>119</v>
      </c>
      <c r="C147" s="205"/>
      <c r="D147" s="188">
        <v>0</v>
      </c>
      <c r="E147" s="188">
        <v>0</v>
      </c>
      <c r="F147" s="188">
        <v>0</v>
      </c>
      <c r="G147" s="188">
        <v>0</v>
      </c>
      <c r="H147" s="188">
        <v>0</v>
      </c>
      <c r="I147" s="188">
        <v>0</v>
      </c>
      <c r="J147" s="188">
        <v>0</v>
      </c>
      <c r="K147" s="188">
        <v>0</v>
      </c>
      <c r="L147" s="188">
        <v>0</v>
      </c>
      <c r="M147" s="194">
        <v>0</v>
      </c>
    </row>
    <row r="148" spans="2:13" ht="12.75">
      <c r="B148" s="38" t="s">
        <v>120</v>
      </c>
      <c r="C148" s="205"/>
      <c r="D148" s="2">
        <f>D146-D147</f>
        <v>0</v>
      </c>
      <c r="E148" s="2">
        <f aca="true" t="shared" si="24" ref="E148:L148">D148-E147</f>
        <v>0</v>
      </c>
      <c r="F148" s="2">
        <f t="shared" si="24"/>
        <v>0</v>
      </c>
      <c r="G148" s="2">
        <f t="shared" si="24"/>
        <v>0</v>
      </c>
      <c r="H148" s="2">
        <f t="shared" si="24"/>
        <v>0</v>
      </c>
      <c r="I148" s="2">
        <f t="shared" si="24"/>
        <v>0</v>
      </c>
      <c r="J148" s="2">
        <f t="shared" si="24"/>
        <v>0</v>
      </c>
      <c r="K148" s="2">
        <f t="shared" si="24"/>
        <v>0</v>
      </c>
      <c r="L148" s="2">
        <f t="shared" si="24"/>
        <v>0</v>
      </c>
      <c r="M148" s="7">
        <f>L148-M147</f>
        <v>0</v>
      </c>
    </row>
    <row r="149" spans="2:13" ht="12.75">
      <c r="B149" s="38"/>
      <c r="C149" s="205"/>
      <c r="D149" s="2"/>
      <c r="E149" s="2"/>
      <c r="F149" s="2"/>
      <c r="G149" s="2"/>
      <c r="H149" s="2"/>
      <c r="I149" s="2"/>
      <c r="J149" s="2"/>
      <c r="K149" s="2"/>
      <c r="L149" s="2"/>
      <c r="M149" s="7"/>
    </row>
    <row r="150" spans="2:13" ht="12.75">
      <c r="B150" s="38" t="s">
        <v>325</v>
      </c>
      <c r="C150" s="205"/>
      <c r="D150" s="188">
        <v>0</v>
      </c>
      <c r="E150" s="53"/>
      <c r="F150" s="2"/>
      <c r="G150" s="2"/>
      <c r="H150" s="2"/>
      <c r="I150" s="2"/>
      <c r="J150" s="2"/>
      <c r="K150" s="2"/>
      <c r="L150" s="2"/>
      <c r="M150" s="7"/>
    </row>
    <row r="151" spans="2:13" ht="12.75">
      <c r="B151" s="38" t="s">
        <v>119</v>
      </c>
      <c r="C151" s="205"/>
      <c r="D151" s="188">
        <v>0</v>
      </c>
      <c r="E151" s="188">
        <v>0</v>
      </c>
      <c r="F151" s="188">
        <v>0</v>
      </c>
      <c r="G151" s="188">
        <v>0</v>
      </c>
      <c r="H151" s="188">
        <v>0</v>
      </c>
      <c r="I151" s="188">
        <v>0</v>
      </c>
      <c r="J151" s="188">
        <v>0</v>
      </c>
      <c r="K151" s="188">
        <v>0</v>
      </c>
      <c r="L151" s="188">
        <v>0</v>
      </c>
      <c r="M151" s="194">
        <v>0</v>
      </c>
    </row>
    <row r="152" spans="2:13" ht="12.75">
      <c r="B152" s="38" t="s">
        <v>120</v>
      </c>
      <c r="C152" s="205"/>
      <c r="D152" s="2">
        <f>D150-D151</f>
        <v>0</v>
      </c>
      <c r="E152" s="2">
        <f aca="true" t="shared" si="25" ref="E152:L152">D152-E151</f>
        <v>0</v>
      </c>
      <c r="F152" s="2">
        <f t="shared" si="25"/>
        <v>0</v>
      </c>
      <c r="G152" s="2">
        <f t="shared" si="25"/>
        <v>0</v>
      </c>
      <c r="H152" s="2">
        <f t="shared" si="25"/>
        <v>0</v>
      </c>
      <c r="I152" s="2">
        <f t="shared" si="25"/>
        <v>0</v>
      </c>
      <c r="J152" s="2">
        <f t="shared" si="25"/>
        <v>0</v>
      </c>
      <c r="K152" s="2">
        <f t="shared" si="25"/>
        <v>0</v>
      </c>
      <c r="L152" s="2">
        <f t="shared" si="25"/>
        <v>0</v>
      </c>
      <c r="M152" s="7">
        <f>L152-M151</f>
        <v>0</v>
      </c>
    </row>
    <row r="153" spans="2:13" ht="12.75">
      <c r="B153" s="38"/>
      <c r="C153" s="205"/>
      <c r="D153" s="2"/>
      <c r="E153" s="2"/>
      <c r="F153" s="2"/>
      <c r="G153" s="2"/>
      <c r="H153" s="2"/>
      <c r="I153" s="2"/>
      <c r="J153" s="2"/>
      <c r="K153" s="2"/>
      <c r="L153" s="2"/>
      <c r="M153" s="7"/>
    </row>
    <row r="154" spans="2:13" ht="12.75">
      <c r="B154" s="47" t="s">
        <v>77</v>
      </c>
      <c r="C154" s="205"/>
      <c r="D154" s="2"/>
      <c r="E154" s="2"/>
      <c r="F154" s="2"/>
      <c r="G154" s="2"/>
      <c r="H154" s="2"/>
      <c r="I154" s="2"/>
      <c r="J154" s="2"/>
      <c r="K154" s="2"/>
      <c r="L154" s="2"/>
      <c r="M154" s="7"/>
    </row>
    <row r="155" spans="2:13" ht="12.75">
      <c r="B155" s="38" t="s">
        <v>326</v>
      </c>
      <c r="C155" s="205"/>
      <c r="D155" s="188">
        <v>0</v>
      </c>
      <c r="E155" s="53"/>
      <c r="F155" s="2"/>
      <c r="G155" s="2"/>
      <c r="H155" s="2"/>
      <c r="I155" s="2"/>
      <c r="J155" s="2"/>
      <c r="K155" s="2"/>
      <c r="L155" s="2"/>
      <c r="M155" s="7"/>
    </row>
    <row r="156" spans="2:13" ht="12.75">
      <c r="B156" s="38" t="s">
        <v>119</v>
      </c>
      <c r="C156" s="205"/>
      <c r="D156" s="188">
        <v>0</v>
      </c>
      <c r="E156" s="188">
        <v>0</v>
      </c>
      <c r="F156" s="188">
        <v>0</v>
      </c>
      <c r="G156" s="188">
        <v>0</v>
      </c>
      <c r="H156" s="188">
        <v>0</v>
      </c>
      <c r="I156" s="188">
        <v>0</v>
      </c>
      <c r="J156" s="188">
        <v>0</v>
      </c>
      <c r="K156" s="188">
        <v>0</v>
      </c>
      <c r="L156" s="188">
        <v>0</v>
      </c>
      <c r="M156" s="194">
        <v>0</v>
      </c>
    </row>
    <row r="157" spans="2:13" ht="12.75">
      <c r="B157" s="38" t="s">
        <v>120</v>
      </c>
      <c r="C157" s="205"/>
      <c r="D157" s="2">
        <f>D155-D156</f>
        <v>0</v>
      </c>
      <c r="E157" s="2">
        <f aca="true" t="shared" si="26" ref="E157:L157">D157-E156</f>
        <v>0</v>
      </c>
      <c r="F157" s="2">
        <f t="shared" si="26"/>
        <v>0</v>
      </c>
      <c r="G157" s="2">
        <f t="shared" si="26"/>
        <v>0</v>
      </c>
      <c r="H157" s="2">
        <f t="shared" si="26"/>
        <v>0</v>
      </c>
      <c r="I157" s="2">
        <f t="shared" si="26"/>
        <v>0</v>
      </c>
      <c r="J157" s="2">
        <f t="shared" si="26"/>
        <v>0</v>
      </c>
      <c r="K157" s="2">
        <f t="shared" si="26"/>
        <v>0</v>
      </c>
      <c r="L157" s="2">
        <f t="shared" si="26"/>
        <v>0</v>
      </c>
      <c r="M157" s="7">
        <f>L157-M156</f>
        <v>0</v>
      </c>
    </row>
    <row r="158" spans="2:13" ht="12.75">
      <c r="B158" s="38"/>
      <c r="C158" s="205"/>
      <c r="D158" s="2"/>
      <c r="E158" s="2"/>
      <c r="F158" s="2"/>
      <c r="G158" s="2"/>
      <c r="H158" s="2"/>
      <c r="I158" s="2"/>
      <c r="J158" s="2"/>
      <c r="K158" s="2"/>
      <c r="L158" s="2"/>
      <c r="M158" s="7"/>
    </row>
    <row r="159" spans="2:13" ht="12.75">
      <c r="B159" s="38" t="s">
        <v>327</v>
      </c>
      <c r="C159" s="205"/>
      <c r="D159" s="188">
        <v>0</v>
      </c>
      <c r="E159" s="53"/>
      <c r="F159" s="2"/>
      <c r="G159" s="2"/>
      <c r="H159" s="2"/>
      <c r="I159" s="2"/>
      <c r="J159" s="2"/>
      <c r="K159" s="2"/>
      <c r="L159" s="2"/>
      <c r="M159" s="7"/>
    </row>
    <row r="160" spans="2:13" ht="12.75">
      <c r="B160" s="38" t="s">
        <v>119</v>
      </c>
      <c r="C160" s="205"/>
      <c r="D160" s="188">
        <v>0</v>
      </c>
      <c r="E160" s="188">
        <v>0</v>
      </c>
      <c r="F160" s="188">
        <v>0</v>
      </c>
      <c r="G160" s="188">
        <v>0</v>
      </c>
      <c r="H160" s="188">
        <v>0</v>
      </c>
      <c r="I160" s="188">
        <v>0</v>
      </c>
      <c r="J160" s="188">
        <v>0</v>
      </c>
      <c r="K160" s="188">
        <v>0</v>
      </c>
      <c r="L160" s="188">
        <v>0</v>
      </c>
      <c r="M160" s="194">
        <v>0</v>
      </c>
    </row>
    <row r="161" spans="2:13" ht="12.75">
      <c r="B161" s="38" t="s">
        <v>120</v>
      </c>
      <c r="C161" s="205"/>
      <c r="D161" s="2">
        <f>D159-D160</f>
        <v>0</v>
      </c>
      <c r="E161" s="2">
        <f aca="true" t="shared" si="27" ref="E161:L161">D161-E160</f>
        <v>0</v>
      </c>
      <c r="F161" s="2">
        <f t="shared" si="27"/>
        <v>0</v>
      </c>
      <c r="G161" s="2">
        <f t="shared" si="27"/>
        <v>0</v>
      </c>
      <c r="H161" s="2">
        <f t="shared" si="27"/>
        <v>0</v>
      </c>
      <c r="I161" s="2">
        <f t="shared" si="27"/>
        <v>0</v>
      </c>
      <c r="J161" s="2">
        <f t="shared" si="27"/>
        <v>0</v>
      </c>
      <c r="K161" s="2">
        <f t="shared" si="27"/>
        <v>0</v>
      </c>
      <c r="L161" s="2">
        <f t="shared" si="27"/>
        <v>0</v>
      </c>
      <c r="M161" s="7">
        <f>L161-M160</f>
        <v>0</v>
      </c>
    </row>
    <row r="162" spans="2:13" ht="12.75">
      <c r="B162" s="38"/>
      <c r="C162" s="205"/>
      <c r="D162" s="2"/>
      <c r="E162" s="2"/>
      <c r="F162" s="2"/>
      <c r="G162" s="2"/>
      <c r="H162" s="2"/>
      <c r="I162" s="2"/>
      <c r="J162" s="2"/>
      <c r="K162" s="2"/>
      <c r="L162" s="2"/>
      <c r="M162" s="7"/>
    </row>
    <row r="163" spans="2:13" ht="12.75">
      <c r="B163" s="47" t="s">
        <v>92</v>
      </c>
      <c r="C163" s="205"/>
      <c r="D163" s="2"/>
      <c r="E163" s="2"/>
      <c r="F163" s="2"/>
      <c r="G163" s="2"/>
      <c r="H163" s="2"/>
      <c r="I163" s="2"/>
      <c r="J163" s="2"/>
      <c r="K163" s="2"/>
      <c r="L163" s="2"/>
      <c r="M163" s="7"/>
    </row>
    <row r="164" spans="2:13" ht="12.75">
      <c r="B164" s="38" t="s">
        <v>401</v>
      </c>
      <c r="C164" s="205"/>
      <c r="D164" s="188">
        <v>0</v>
      </c>
      <c r="E164" s="53"/>
      <c r="F164" s="2"/>
      <c r="G164" s="2"/>
      <c r="H164" s="2"/>
      <c r="I164" s="2"/>
      <c r="J164" s="2"/>
      <c r="K164" s="2"/>
      <c r="L164" s="2"/>
      <c r="M164" s="7"/>
    </row>
    <row r="165" spans="2:13" ht="12.75">
      <c r="B165" s="38" t="s">
        <v>119</v>
      </c>
      <c r="C165" s="205"/>
      <c r="D165" s="188">
        <v>0</v>
      </c>
      <c r="E165" s="188">
        <v>0</v>
      </c>
      <c r="F165" s="188">
        <v>0</v>
      </c>
      <c r="G165" s="188">
        <v>0</v>
      </c>
      <c r="H165" s="188">
        <v>0</v>
      </c>
      <c r="I165" s="188">
        <v>0</v>
      </c>
      <c r="J165" s="188">
        <v>0</v>
      </c>
      <c r="K165" s="188">
        <v>0</v>
      </c>
      <c r="L165" s="188">
        <v>0</v>
      </c>
      <c r="M165" s="194">
        <v>0</v>
      </c>
    </row>
    <row r="166" spans="2:13" ht="12.75">
      <c r="B166" s="38" t="s">
        <v>120</v>
      </c>
      <c r="C166" s="205"/>
      <c r="D166" s="2">
        <f>D164-D165</f>
        <v>0</v>
      </c>
      <c r="E166" s="2">
        <f aca="true" t="shared" si="28" ref="E166:M166">D166-E165</f>
        <v>0</v>
      </c>
      <c r="F166" s="2">
        <f t="shared" si="28"/>
        <v>0</v>
      </c>
      <c r="G166" s="2">
        <f t="shared" si="28"/>
        <v>0</v>
      </c>
      <c r="H166" s="2">
        <f t="shared" si="28"/>
        <v>0</v>
      </c>
      <c r="I166" s="2">
        <f t="shared" si="28"/>
        <v>0</v>
      </c>
      <c r="J166" s="2">
        <f t="shared" si="28"/>
        <v>0</v>
      </c>
      <c r="K166" s="2">
        <f t="shared" si="28"/>
        <v>0</v>
      </c>
      <c r="L166" s="2">
        <f t="shared" si="28"/>
        <v>0</v>
      </c>
      <c r="M166" s="7">
        <f t="shared" si="28"/>
        <v>0</v>
      </c>
    </row>
    <row r="167" spans="2:13" ht="12.75">
      <c r="B167" s="38"/>
      <c r="C167" s="205"/>
      <c r="D167" s="2"/>
      <c r="E167" s="2"/>
      <c r="F167" s="2"/>
      <c r="G167" s="2"/>
      <c r="H167" s="2"/>
      <c r="I167" s="2"/>
      <c r="J167" s="2"/>
      <c r="K167" s="2"/>
      <c r="L167" s="2"/>
      <c r="M167" s="7"/>
    </row>
    <row r="168" spans="2:13" ht="12.75">
      <c r="B168" s="38" t="s">
        <v>336</v>
      </c>
      <c r="C168" s="205"/>
      <c r="D168" s="188">
        <v>0</v>
      </c>
      <c r="E168" s="53"/>
      <c r="F168" s="2"/>
      <c r="G168" s="2"/>
      <c r="H168" s="2"/>
      <c r="I168" s="2"/>
      <c r="J168" s="2"/>
      <c r="K168" s="2"/>
      <c r="L168" s="2"/>
      <c r="M168" s="7"/>
    </row>
    <row r="169" spans="2:13" ht="12.75">
      <c r="B169" s="38" t="s">
        <v>119</v>
      </c>
      <c r="C169" s="205"/>
      <c r="D169" s="188">
        <v>0</v>
      </c>
      <c r="E169" s="188">
        <v>0</v>
      </c>
      <c r="F169" s="188">
        <v>0</v>
      </c>
      <c r="G169" s="188">
        <v>0</v>
      </c>
      <c r="H169" s="188">
        <v>0</v>
      </c>
      <c r="I169" s="188">
        <v>0</v>
      </c>
      <c r="J169" s="188">
        <v>0</v>
      </c>
      <c r="K169" s="188">
        <v>0</v>
      </c>
      <c r="L169" s="188">
        <v>0</v>
      </c>
      <c r="M169" s="194"/>
    </row>
    <row r="170" spans="2:13" ht="12.75">
      <c r="B170" s="38" t="s">
        <v>120</v>
      </c>
      <c r="C170" s="205"/>
      <c r="D170" s="2">
        <f>D168-D169</f>
        <v>0</v>
      </c>
      <c r="E170" s="2">
        <f aca="true" t="shared" si="29" ref="E170:M170">D170-E169</f>
        <v>0</v>
      </c>
      <c r="F170" s="2">
        <f t="shared" si="29"/>
        <v>0</v>
      </c>
      <c r="G170" s="2">
        <f t="shared" si="29"/>
        <v>0</v>
      </c>
      <c r="H170" s="2">
        <f t="shared" si="29"/>
        <v>0</v>
      </c>
      <c r="I170" s="2">
        <f t="shared" si="29"/>
        <v>0</v>
      </c>
      <c r="J170" s="2">
        <f t="shared" si="29"/>
        <v>0</v>
      </c>
      <c r="K170" s="2">
        <f t="shared" si="29"/>
        <v>0</v>
      </c>
      <c r="L170" s="2">
        <f t="shared" si="29"/>
        <v>0</v>
      </c>
      <c r="M170" s="7">
        <f t="shared" si="29"/>
        <v>0</v>
      </c>
    </row>
    <row r="171" spans="2:13" ht="12.75">
      <c r="B171" s="38"/>
      <c r="C171" s="205"/>
      <c r="D171" s="2"/>
      <c r="E171" s="2"/>
      <c r="F171" s="2"/>
      <c r="G171" s="2"/>
      <c r="H171" s="2"/>
      <c r="I171" s="2"/>
      <c r="J171" s="2"/>
      <c r="K171" s="2"/>
      <c r="L171" s="2"/>
      <c r="M171" s="7"/>
    </row>
    <row r="172" spans="2:13" ht="12.75">
      <c r="B172" s="343" t="s">
        <v>333</v>
      </c>
      <c r="C172" s="344"/>
      <c r="D172" s="339">
        <f>D83+D87+D92+D96+D101+D105+D110+D114+D119+D123+D128+D132+D137+D141+D146+D150+D155+D159+D164+D168</f>
        <v>0</v>
      </c>
      <c r="E172" s="339">
        <f aca="true" t="shared" si="30" ref="E172:M172">E83+E87+E92+E96+E101+E105+E110+E114+E119+E123+E128+E132+E137+E141+E146+E150+E155+E159+E164+E168</f>
        <v>0</v>
      </c>
      <c r="F172" s="339">
        <f t="shared" si="30"/>
        <v>0</v>
      </c>
      <c r="G172" s="339">
        <f t="shared" si="30"/>
        <v>0</v>
      </c>
      <c r="H172" s="339">
        <f t="shared" si="30"/>
        <v>0</v>
      </c>
      <c r="I172" s="339">
        <f t="shared" si="30"/>
        <v>0</v>
      </c>
      <c r="J172" s="339">
        <f t="shared" si="30"/>
        <v>0</v>
      </c>
      <c r="K172" s="339">
        <f t="shared" si="30"/>
        <v>0</v>
      </c>
      <c r="L172" s="339">
        <f t="shared" si="30"/>
        <v>0</v>
      </c>
      <c r="M172" s="345">
        <f t="shared" si="30"/>
        <v>0</v>
      </c>
    </row>
    <row r="173" spans="2:13" ht="12.75">
      <c r="B173" s="343" t="s">
        <v>119</v>
      </c>
      <c r="C173" s="344"/>
      <c r="D173" s="339">
        <f>D84+D88+D93+D97+D102+D106+D111+D115+D120+D124+D129+D133+D138+D142+D147+D151+D156+D160+D165+D169</f>
        <v>0</v>
      </c>
      <c r="E173" s="339">
        <f aca="true" t="shared" si="31" ref="E173:M173">E84+E88+E93+E97+E102+E106+E111+E115+E120+E124+E129+E133+E138+E142+E147+E151+E156+E160+E165+E169</f>
        <v>0</v>
      </c>
      <c r="F173" s="339">
        <f t="shared" si="31"/>
        <v>0</v>
      </c>
      <c r="G173" s="339">
        <f t="shared" si="31"/>
        <v>0</v>
      </c>
      <c r="H173" s="339">
        <f t="shared" si="31"/>
        <v>0</v>
      </c>
      <c r="I173" s="339">
        <f t="shared" si="31"/>
        <v>0</v>
      </c>
      <c r="J173" s="339">
        <f t="shared" si="31"/>
        <v>0</v>
      </c>
      <c r="K173" s="339">
        <f t="shared" si="31"/>
        <v>0</v>
      </c>
      <c r="L173" s="339">
        <f t="shared" si="31"/>
        <v>0</v>
      </c>
      <c r="M173" s="345">
        <f t="shared" si="31"/>
        <v>0</v>
      </c>
    </row>
    <row r="174" spans="2:13" ht="12.75">
      <c r="B174" s="512" t="s">
        <v>120</v>
      </c>
      <c r="C174" s="513"/>
      <c r="D174" s="339">
        <f>D85++D89+D94+D98+D103+D107+D112+D116+D121+D125+D130+D134+D139+D143+D148+D152+D157+D161+D166+D170</f>
        <v>0</v>
      </c>
      <c r="E174" s="339">
        <f aca="true" t="shared" si="32" ref="E174:M174">E85++E89+E94+E98+E103+E107+E112+E116+E121+E125+E130+E134+E139+E143+E148+E152+E157+E161+E166+E170</f>
        <v>0</v>
      </c>
      <c r="F174" s="339">
        <f t="shared" si="32"/>
        <v>0</v>
      </c>
      <c r="G174" s="339">
        <f t="shared" si="32"/>
        <v>0</v>
      </c>
      <c r="H174" s="339">
        <f t="shared" si="32"/>
        <v>0</v>
      </c>
      <c r="I174" s="339">
        <f t="shared" si="32"/>
        <v>0</v>
      </c>
      <c r="J174" s="339">
        <f t="shared" si="32"/>
        <v>0</v>
      </c>
      <c r="K174" s="339">
        <f t="shared" si="32"/>
        <v>0</v>
      </c>
      <c r="L174" s="339">
        <f t="shared" si="32"/>
        <v>0</v>
      </c>
      <c r="M174" s="345">
        <f t="shared" si="32"/>
        <v>0</v>
      </c>
    </row>
    <row r="175" spans="2:13" ht="12.75">
      <c r="B175" s="47"/>
      <c r="C175" s="48"/>
      <c r="D175" s="49"/>
      <c r="E175" s="49"/>
      <c r="F175" s="49"/>
      <c r="G175" s="49"/>
      <c r="H175" s="49"/>
      <c r="I175" s="49"/>
      <c r="J175" s="49"/>
      <c r="K175" s="49"/>
      <c r="L175" s="49"/>
      <c r="M175" s="50"/>
    </row>
    <row r="176" spans="2:13" ht="12.75">
      <c r="B176" s="47"/>
      <c r="C176" s="48"/>
      <c r="D176" s="49"/>
      <c r="E176" s="49"/>
      <c r="F176" s="49"/>
      <c r="G176" s="49"/>
      <c r="H176" s="49"/>
      <c r="I176" s="49"/>
      <c r="J176" s="49"/>
      <c r="K176" s="49"/>
      <c r="L176" s="49"/>
      <c r="M176" s="50"/>
    </row>
    <row r="177" spans="2:13" ht="13.5" thickBot="1">
      <c r="B177" s="237" t="s">
        <v>334</v>
      </c>
      <c r="C177" s="278"/>
      <c r="D177" s="297">
        <f aca="true" t="shared" si="33" ref="D177:M177">D172+D77</f>
        <v>0</v>
      </c>
      <c r="E177" s="297">
        <f t="shared" si="33"/>
        <v>0</v>
      </c>
      <c r="F177" s="297">
        <f t="shared" si="33"/>
        <v>0</v>
      </c>
      <c r="G177" s="297">
        <f t="shared" si="33"/>
        <v>0</v>
      </c>
      <c r="H177" s="297">
        <f t="shared" si="33"/>
        <v>0</v>
      </c>
      <c r="I177" s="297">
        <f t="shared" si="33"/>
        <v>0</v>
      </c>
      <c r="J177" s="297">
        <f t="shared" si="33"/>
        <v>0</v>
      </c>
      <c r="K177" s="297">
        <f t="shared" si="33"/>
        <v>0</v>
      </c>
      <c r="L177" s="297">
        <f t="shared" si="33"/>
        <v>0</v>
      </c>
      <c r="M177" s="298">
        <f t="shared" si="33"/>
        <v>0</v>
      </c>
    </row>
    <row r="178" spans="2:13" ht="14.25" thickBot="1" thickTop="1">
      <c r="B178" s="361" t="s">
        <v>119</v>
      </c>
      <c r="C178" s="358"/>
      <c r="D178" s="359">
        <f>D173+D78</f>
        <v>0</v>
      </c>
      <c r="E178" s="359">
        <f aca="true" t="shared" si="34" ref="E178:M178">E173+E78</f>
        <v>0</v>
      </c>
      <c r="F178" s="359">
        <f t="shared" si="34"/>
        <v>0</v>
      </c>
      <c r="G178" s="359">
        <f t="shared" si="34"/>
        <v>0</v>
      </c>
      <c r="H178" s="359">
        <f t="shared" si="34"/>
        <v>0</v>
      </c>
      <c r="I178" s="359">
        <f t="shared" si="34"/>
        <v>0</v>
      </c>
      <c r="J178" s="359">
        <f t="shared" si="34"/>
        <v>0</v>
      </c>
      <c r="K178" s="359">
        <f t="shared" si="34"/>
        <v>0</v>
      </c>
      <c r="L178" s="359">
        <f t="shared" si="34"/>
        <v>0</v>
      </c>
      <c r="M178" s="360">
        <f t="shared" si="34"/>
        <v>0</v>
      </c>
    </row>
    <row r="179" spans="2:13" ht="14.25" thickBot="1" thickTop="1">
      <c r="B179" s="357" t="s">
        <v>120</v>
      </c>
      <c r="C179" s="358"/>
      <c r="D179" s="359">
        <f aca="true" t="shared" si="35" ref="D179:M179">D174+D79</f>
        <v>0</v>
      </c>
      <c r="E179" s="359">
        <f t="shared" si="35"/>
        <v>0</v>
      </c>
      <c r="F179" s="359">
        <f t="shared" si="35"/>
        <v>0</v>
      </c>
      <c r="G179" s="359">
        <f t="shared" si="35"/>
        <v>0</v>
      </c>
      <c r="H179" s="359">
        <f t="shared" si="35"/>
        <v>0</v>
      </c>
      <c r="I179" s="359">
        <f t="shared" si="35"/>
        <v>0</v>
      </c>
      <c r="J179" s="359">
        <f t="shared" si="35"/>
        <v>0</v>
      </c>
      <c r="K179" s="359">
        <f t="shared" si="35"/>
        <v>0</v>
      </c>
      <c r="L179" s="359">
        <f t="shared" si="35"/>
        <v>0</v>
      </c>
      <c r="M179" s="360">
        <f t="shared" si="35"/>
        <v>0</v>
      </c>
    </row>
    <row r="180" spans="1:13" ht="4.5" customHeight="1" thickTop="1">
      <c r="A180" s="53"/>
      <c r="B180" s="356"/>
      <c r="C180" s="48"/>
      <c r="D180" s="338"/>
      <c r="E180" s="338"/>
      <c r="F180" s="338"/>
      <c r="G180" s="338"/>
      <c r="H180" s="338"/>
      <c r="I180" s="338"/>
      <c r="J180" s="338"/>
      <c r="K180" s="338"/>
      <c r="L180" s="338"/>
      <c r="M180" s="338"/>
    </row>
    <row r="181" spans="2:13" s="404" customFormat="1" ht="12.75">
      <c r="B181" s="422" t="s">
        <v>335</v>
      </c>
      <c r="C181" s="422"/>
      <c r="D181" s="423" t="b">
        <f aca="true" t="shared" si="36" ref="D181:M181">(2*(SUM(D177:D179)))=SUM(D64:D174)</f>
        <v>1</v>
      </c>
      <c r="E181" s="423" t="b">
        <f t="shared" si="36"/>
        <v>1</v>
      </c>
      <c r="F181" s="423" t="b">
        <f t="shared" si="36"/>
        <v>1</v>
      </c>
      <c r="G181" s="423" t="b">
        <f t="shared" si="36"/>
        <v>1</v>
      </c>
      <c r="H181" s="423" t="b">
        <f t="shared" si="36"/>
        <v>1</v>
      </c>
      <c r="I181" s="423" t="b">
        <f t="shared" si="36"/>
        <v>1</v>
      </c>
      <c r="J181" s="423" t="b">
        <f t="shared" si="36"/>
        <v>1</v>
      </c>
      <c r="K181" s="423" t="b">
        <f t="shared" si="36"/>
        <v>1</v>
      </c>
      <c r="L181" s="423" t="b">
        <f t="shared" si="36"/>
        <v>1</v>
      </c>
      <c r="M181" s="423" t="b">
        <f t="shared" si="36"/>
        <v>1</v>
      </c>
    </row>
    <row r="182" spans="2:13" ht="12.75">
      <c r="B182" s="355"/>
      <c r="C182" s="355"/>
      <c r="D182" s="362"/>
      <c r="E182" s="362"/>
      <c r="F182" s="362"/>
      <c r="G182" s="362"/>
      <c r="H182" s="362"/>
      <c r="I182" s="362"/>
      <c r="J182" s="362"/>
      <c r="K182" s="362"/>
      <c r="L182" s="362"/>
      <c r="M182" s="362"/>
    </row>
    <row r="183" spans="2:13" ht="12.75">
      <c r="B183" s="355"/>
      <c r="C183" s="355"/>
      <c r="D183" s="355"/>
      <c r="E183" s="355"/>
      <c r="F183" s="355"/>
      <c r="G183" s="355"/>
      <c r="H183" s="355"/>
      <c r="I183" s="355"/>
      <c r="J183" s="355"/>
      <c r="K183" s="355"/>
      <c r="L183" s="355"/>
      <c r="M183" s="355"/>
    </row>
    <row r="186" ht="12.75">
      <c r="B186" s="212"/>
    </row>
  </sheetData>
  <mergeCells count="12">
    <mergeCell ref="B174:C174"/>
    <mergeCell ref="B73:C73"/>
    <mergeCell ref="B56:C56"/>
    <mergeCell ref="B57:C57"/>
    <mergeCell ref="B69:C69"/>
    <mergeCell ref="B11:C11"/>
    <mergeCell ref="B12:C12"/>
    <mergeCell ref="B55:C55"/>
    <mergeCell ref="B2:M2"/>
    <mergeCell ref="B3:M3"/>
    <mergeCell ref="B4:M4"/>
    <mergeCell ref="B9:C9"/>
  </mergeCells>
  <printOptions horizontalCentered="1"/>
  <pageMargins left="0.7480314960629921" right="0.7480314960629921" top="0.984251968503937" bottom="0.984251968503937" header="0.5118110236220472" footer="0.5118110236220472"/>
  <pageSetup horizontalDpi="600" verticalDpi="600" orientation="landscape" paperSize="9" scale="80" r:id="rId1"/>
  <headerFooter alignWithMargins="0">
    <oddFooter>&amp;CPage &amp;P of &amp;N</oddFooter>
  </headerFooter>
  <rowBreaks count="2" manualBreakCount="2">
    <brk id="61" min="1" max="12" man="1"/>
    <brk id="81" min="1" max="12" man="1"/>
  </rowBreaks>
</worksheet>
</file>

<file path=xl/worksheets/sheet11.xml><?xml version="1.0" encoding="utf-8"?>
<worksheet xmlns="http://schemas.openxmlformats.org/spreadsheetml/2006/main" xmlns:r="http://schemas.openxmlformats.org/officeDocument/2006/relationships">
  <dimension ref="B2:P167"/>
  <sheetViews>
    <sheetView zoomScaleSheetLayoutView="100" workbookViewId="0" topLeftCell="A1">
      <pane xSplit="4" ySplit="6" topLeftCell="E28" activePane="bottomRight" state="frozen"/>
      <selection pane="topLeft" activeCell="A1" sqref="A1"/>
      <selection pane="topRight" activeCell="E1" sqref="E1"/>
      <selection pane="bottomLeft" activeCell="A7" sqref="A7"/>
      <selection pane="bottomRight" activeCell="G57" sqref="G57"/>
    </sheetView>
  </sheetViews>
  <sheetFormatPr defaultColWidth="9.140625" defaultRowHeight="12.75"/>
  <cols>
    <col min="1" max="1" width="5.28125" style="211" customWidth="1"/>
    <col min="2" max="2" width="6.7109375" style="211" customWidth="1"/>
    <col min="3" max="3" width="8.28125" style="211" customWidth="1"/>
    <col min="4" max="4" width="26.7109375" style="211" bestFit="1" customWidth="1"/>
    <col min="5" max="5" width="11.7109375" style="211" customWidth="1"/>
    <col min="6" max="8" width="11.00390625" style="211" customWidth="1"/>
    <col min="9" max="9" width="11.140625" style="211" customWidth="1"/>
    <col min="10" max="14" width="11.00390625" style="211" customWidth="1"/>
    <col min="15" max="16384" width="9.140625" style="211" customWidth="1"/>
  </cols>
  <sheetData>
    <row r="1" ht="13.5" thickBot="1"/>
    <row r="2" spans="2:14" ht="23.25">
      <c r="B2" s="491" t="s">
        <v>450</v>
      </c>
      <c r="C2" s="492"/>
      <c r="D2" s="492"/>
      <c r="E2" s="492"/>
      <c r="F2" s="492"/>
      <c r="G2" s="492"/>
      <c r="H2" s="492"/>
      <c r="I2" s="492"/>
      <c r="J2" s="492"/>
      <c r="K2" s="492"/>
      <c r="L2" s="492"/>
      <c r="M2" s="492"/>
      <c r="N2" s="493"/>
    </row>
    <row r="3" spans="2:14" ht="21">
      <c r="B3" s="477" t="s">
        <v>177</v>
      </c>
      <c r="C3" s="478"/>
      <c r="D3" s="478"/>
      <c r="E3" s="478"/>
      <c r="F3" s="478"/>
      <c r="G3" s="478"/>
      <c r="H3" s="478"/>
      <c r="I3" s="478"/>
      <c r="J3" s="478"/>
      <c r="K3" s="478"/>
      <c r="L3" s="478"/>
      <c r="M3" s="478"/>
      <c r="N3" s="479"/>
    </row>
    <row r="4" spans="2:14" ht="16.5" thickBot="1">
      <c r="B4" s="480"/>
      <c r="C4" s="481"/>
      <c r="D4" s="481"/>
      <c r="E4" s="481"/>
      <c r="F4" s="481"/>
      <c r="G4" s="481"/>
      <c r="H4" s="481"/>
      <c r="I4" s="481"/>
      <c r="J4" s="481"/>
      <c r="K4" s="481"/>
      <c r="L4" s="481"/>
      <c r="M4" s="481"/>
      <c r="N4" s="482"/>
    </row>
    <row r="5" spans="2:14" ht="12.75">
      <c r="B5" s="9"/>
      <c r="C5" s="10"/>
      <c r="D5" s="10"/>
      <c r="E5" s="214" t="s">
        <v>292</v>
      </c>
      <c r="F5" s="215" t="s">
        <v>293</v>
      </c>
      <c r="G5" s="215" t="s">
        <v>294</v>
      </c>
      <c r="H5" s="215" t="s">
        <v>295</v>
      </c>
      <c r="I5" s="214" t="s">
        <v>296</v>
      </c>
      <c r="J5" s="214" t="s">
        <v>297</v>
      </c>
      <c r="K5" s="214" t="s">
        <v>298</v>
      </c>
      <c r="L5" s="214" t="s">
        <v>299</v>
      </c>
      <c r="M5" s="424" t="s">
        <v>300</v>
      </c>
      <c r="N5" s="216" t="s">
        <v>444</v>
      </c>
    </row>
    <row r="6" spans="2:14" ht="13.5" thickBot="1">
      <c r="B6" s="11"/>
      <c r="C6" s="12"/>
      <c r="D6" s="12"/>
      <c r="E6" s="13" t="s">
        <v>96</v>
      </c>
      <c r="F6" s="13" t="s">
        <v>96</v>
      </c>
      <c r="G6" s="13" t="s">
        <v>96</v>
      </c>
      <c r="H6" s="13" t="s">
        <v>96</v>
      </c>
      <c r="I6" s="13" t="s">
        <v>96</v>
      </c>
      <c r="J6" s="13" t="s">
        <v>96</v>
      </c>
      <c r="K6" s="13" t="s">
        <v>96</v>
      </c>
      <c r="L6" s="13" t="s">
        <v>96</v>
      </c>
      <c r="M6" s="13" t="s">
        <v>96</v>
      </c>
      <c r="N6" s="14" t="s">
        <v>96</v>
      </c>
    </row>
    <row r="7" spans="2:14" ht="12.75">
      <c r="B7" s="285" t="s">
        <v>122</v>
      </c>
      <c r="C7" s="286"/>
      <c r="D7" s="286"/>
      <c r="E7" s="286"/>
      <c r="F7" s="286"/>
      <c r="G7" s="286"/>
      <c r="H7" s="286"/>
      <c r="I7" s="286"/>
      <c r="J7" s="286"/>
      <c r="K7" s="286"/>
      <c r="L7" s="286"/>
      <c r="M7" s="286"/>
      <c r="N7" s="287"/>
    </row>
    <row r="8" spans="2:14" ht="12.75">
      <c r="B8" s="68" t="s">
        <v>355</v>
      </c>
      <c r="C8" s="69"/>
      <c r="D8" s="371">
        <v>0.025</v>
      </c>
      <c r="E8" s="111"/>
      <c r="F8" s="386"/>
      <c r="G8" s="386"/>
      <c r="H8" s="386"/>
      <c r="I8" s="386"/>
      <c r="J8" s="386"/>
      <c r="K8" s="386"/>
      <c r="L8" s="386"/>
      <c r="M8" s="386"/>
      <c r="N8" s="387"/>
    </row>
    <row r="9" spans="2:14" ht="12.75">
      <c r="B9" s="34" t="s">
        <v>123</v>
      </c>
      <c r="C9" s="35"/>
      <c r="D9" s="35"/>
      <c r="E9" s="288">
        <v>0</v>
      </c>
      <c r="F9" s="72"/>
      <c r="G9" s="388"/>
      <c r="H9" s="388"/>
      <c r="I9" s="388"/>
      <c r="J9" s="388"/>
      <c r="K9" s="388"/>
      <c r="L9" s="388"/>
      <c r="M9" s="388"/>
      <c r="N9" s="389"/>
    </row>
    <row r="10" spans="2:14" ht="12.75">
      <c r="B10" s="34" t="s">
        <v>178</v>
      </c>
      <c r="C10" s="78"/>
      <c r="D10" s="78"/>
      <c r="E10" s="390">
        <v>0</v>
      </c>
      <c r="F10" s="72"/>
      <c r="G10" s="388"/>
      <c r="H10" s="388"/>
      <c r="I10" s="388"/>
      <c r="J10" s="388"/>
      <c r="K10" s="388"/>
      <c r="L10" s="388"/>
      <c r="M10" s="388"/>
      <c r="N10" s="389"/>
    </row>
    <row r="11" spans="2:14" ht="12.75">
      <c r="B11" s="34" t="s">
        <v>180</v>
      </c>
      <c r="C11" s="78"/>
      <c r="D11" s="78"/>
      <c r="E11" s="288">
        <v>0</v>
      </c>
      <c r="F11" s="288">
        <v>0</v>
      </c>
      <c r="G11" s="391">
        <v>0</v>
      </c>
      <c r="H11" s="391">
        <v>0</v>
      </c>
      <c r="I11" s="391">
        <v>0</v>
      </c>
      <c r="J11" s="391">
        <v>0</v>
      </c>
      <c r="K11" s="391">
        <v>0</v>
      </c>
      <c r="L11" s="391">
        <v>0</v>
      </c>
      <c r="M11" s="391">
        <v>0</v>
      </c>
      <c r="N11" s="302">
        <v>0</v>
      </c>
    </row>
    <row r="12" spans="2:14" ht="12.75">
      <c r="B12" s="124" t="s">
        <v>181</v>
      </c>
      <c r="C12" s="308"/>
      <c r="D12" s="308"/>
      <c r="E12" s="304">
        <v>0</v>
      </c>
      <c r="F12" s="304">
        <v>0</v>
      </c>
      <c r="G12" s="304">
        <v>0</v>
      </c>
      <c r="H12" s="392">
        <v>0</v>
      </c>
      <c r="I12" s="392">
        <v>0</v>
      </c>
      <c r="J12" s="392">
        <v>0</v>
      </c>
      <c r="K12" s="392">
        <v>0</v>
      </c>
      <c r="L12" s="392">
        <v>0</v>
      </c>
      <c r="M12" s="392">
        <v>0</v>
      </c>
      <c r="N12" s="305">
        <v>0</v>
      </c>
    </row>
    <row r="13" spans="2:14" ht="12.75">
      <c r="B13" s="34" t="s">
        <v>194</v>
      </c>
      <c r="C13" s="78"/>
      <c r="D13" s="78"/>
      <c r="E13" s="79">
        <f>SUM(E9:E12)</f>
        <v>0</v>
      </c>
      <c r="F13" s="79">
        <f aca="true" t="shared" si="0" ref="F13:N13">SUM(F9:F12)+E13</f>
        <v>0</v>
      </c>
      <c r="G13" s="79">
        <f t="shared" si="0"/>
        <v>0</v>
      </c>
      <c r="H13" s="79">
        <f t="shared" si="0"/>
        <v>0</v>
      </c>
      <c r="I13" s="79">
        <f t="shared" si="0"/>
        <v>0</v>
      </c>
      <c r="J13" s="79">
        <f t="shared" si="0"/>
        <v>0</v>
      </c>
      <c r="K13" s="79">
        <f t="shared" si="0"/>
        <v>0</v>
      </c>
      <c r="L13" s="79">
        <f t="shared" si="0"/>
        <v>0</v>
      </c>
      <c r="M13" s="79">
        <f t="shared" si="0"/>
        <v>0</v>
      </c>
      <c r="N13" s="147">
        <f t="shared" si="0"/>
        <v>0</v>
      </c>
    </row>
    <row r="14" spans="2:14" ht="11.25" customHeight="1">
      <c r="B14" s="34"/>
      <c r="C14" s="78"/>
      <c r="D14" s="78"/>
      <c r="E14" s="72"/>
      <c r="F14" s="72"/>
      <c r="G14" s="388"/>
      <c r="H14" s="388"/>
      <c r="I14" s="388"/>
      <c r="J14" s="388"/>
      <c r="K14" s="388"/>
      <c r="L14" s="388"/>
      <c r="M14" s="388"/>
      <c r="N14" s="389"/>
    </row>
    <row r="15" spans="2:14" ht="12.75">
      <c r="B15" s="34" t="s">
        <v>179</v>
      </c>
      <c r="C15" s="78"/>
      <c r="D15" s="78"/>
      <c r="E15" s="288"/>
      <c r="F15" s="72"/>
      <c r="G15" s="388"/>
      <c r="H15" s="388"/>
      <c r="I15" s="388"/>
      <c r="J15" s="388"/>
      <c r="K15" s="388"/>
      <c r="L15" s="388"/>
      <c r="M15" s="388"/>
      <c r="N15" s="389"/>
    </row>
    <row r="16" spans="2:14" ht="12.75">
      <c r="B16" s="34" t="s">
        <v>182</v>
      </c>
      <c r="C16" s="78"/>
      <c r="D16" s="78"/>
      <c r="E16" s="288"/>
      <c r="F16" s="288">
        <v>0</v>
      </c>
      <c r="G16" s="391">
        <v>0</v>
      </c>
      <c r="H16" s="391">
        <v>0</v>
      </c>
      <c r="I16" s="391">
        <v>0</v>
      </c>
      <c r="J16" s="391">
        <v>0</v>
      </c>
      <c r="K16" s="391">
        <v>0</v>
      </c>
      <c r="L16" s="391">
        <v>0</v>
      </c>
      <c r="M16" s="391">
        <v>0</v>
      </c>
      <c r="N16" s="302">
        <v>0</v>
      </c>
    </row>
    <row r="17" spans="2:14" ht="12.75">
      <c r="B17" s="124" t="s">
        <v>183</v>
      </c>
      <c r="C17" s="308"/>
      <c r="D17" s="308"/>
      <c r="E17" s="304">
        <v>0</v>
      </c>
      <c r="F17" s="304">
        <v>0</v>
      </c>
      <c r="G17" s="304">
        <v>0</v>
      </c>
      <c r="H17" s="304">
        <v>0</v>
      </c>
      <c r="I17" s="304">
        <v>0</v>
      </c>
      <c r="J17" s="304">
        <v>0</v>
      </c>
      <c r="K17" s="304">
        <v>0</v>
      </c>
      <c r="L17" s="304">
        <v>0</v>
      </c>
      <c r="M17" s="304">
        <v>0</v>
      </c>
      <c r="N17" s="312">
        <v>0</v>
      </c>
    </row>
    <row r="18" spans="2:14" s="313" customFormat="1" ht="12.75">
      <c r="B18" s="60" t="s">
        <v>195</v>
      </c>
      <c r="C18" s="80"/>
      <c r="D18" s="80"/>
      <c r="E18" s="79">
        <f>SUM(E15:E17)</f>
        <v>0</v>
      </c>
      <c r="F18" s="79">
        <f aca="true" t="shared" si="1" ref="F18:N18">E20+SUM(F16:F17)</f>
        <v>0</v>
      </c>
      <c r="G18" s="79">
        <f t="shared" si="1"/>
        <v>0</v>
      </c>
      <c r="H18" s="79">
        <f t="shared" si="1"/>
        <v>0</v>
      </c>
      <c r="I18" s="79">
        <f t="shared" si="1"/>
        <v>0</v>
      </c>
      <c r="J18" s="79">
        <f t="shared" si="1"/>
        <v>0</v>
      </c>
      <c r="K18" s="79">
        <f t="shared" si="1"/>
        <v>0</v>
      </c>
      <c r="L18" s="79">
        <f t="shared" si="1"/>
        <v>0</v>
      </c>
      <c r="M18" s="79">
        <f t="shared" si="1"/>
        <v>0</v>
      </c>
      <c r="N18" s="393">
        <f t="shared" si="1"/>
        <v>0</v>
      </c>
    </row>
    <row r="19" spans="2:14" ht="12.75">
      <c r="B19" s="124" t="s">
        <v>196</v>
      </c>
      <c r="C19" s="308"/>
      <c r="D19" s="308"/>
      <c r="E19" s="304">
        <v>0</v>
      </c>
      <c r="F19" s="107">
        <f>(E20*-$D8)+F16*(-$D8/2)</f>
        <v>0</v>
      </c>
      <c r="G19" s="107">
        <f>(F20*-$D8)+G16*(-$D8/2)</f>
        <v>0</v>
      </c>
      <c r="H19" s="107">
        <f aca="true" t="shared" si="2" ref="H19:M19">(G20*-$D8)+H16*(-$D8/2)</f>
        <v>0</v>
      </c>
      <c r="I19" s="107">
        <f t="shared" si="2"/>
        <v>0</v>
      </c>
      <c r="J19" s="107">
        <f t="shared" si="2"/>
        <v>0</v>
      </c>
      <c r="K19" s="107">
        <f t="shared" si="2"/>
        <v>0</v>
      </c>
      <c r="L19" s="107">
        <f t="shared" si="2"/>
        <v>0</v>
      </c>
      <c r="M19" s="107">
        <f t="shared" si="2"/>
        <v>0</v>
      </c>
      <c r="N19" s="108">
        <f>(M20*-$D8)+N16*(-$D8/2)</f>
        <v>0</v>
      </c>
    </row>
    <row r="20" spans="2:16" ht="13.5" thickBot="1">
      <c r="B20" s="294" t="s">
        <v>179</v>
      </c>
      <c r="C20" s="309"/>
      <c r="D20" s="309"/>
      <c r="E20" s="310">
        <f>SUM(E18:E19)</f>
        <v>0</v>
      </c>
      <c r="F20" s="310">
        <f>SUM(F18:F19)</f>
        <v>0</v>
      </c>
      <c r="G20" s="310">
        <f>SUM(G18:G19)</f>
        <v>0</v>
      </c>
      <c r="H20" s="310">
        <f aca="true" t="shared" si="3" ref="H20:N20">SUM(H18:H19)</f>
        <v>0</v>
      </c>
      <c r="I20" s="310">
        <f t="shared" si="3"/>
        <v>0</v>
      </c>
      <c r="J20" s="310">
        <f t="shared" si="3"/>
        <v>0</v>
      </c>
      <c r="K20" s="310">
        <f t="shared" si="3"/>
        <v>0</v>
      </c>
      <c r="L20" s="310">
        <f t="shared" si="3"/>
        <v>0</v>
      </c>
      <c r="M20" s="310">
        <f t="shared" si="3"/>
        <v>0</v>
      </c>
      <c r="N20" s="394">
        <f t="shared" si="3"/>
        <v>0</v>
      </c>
      <c r="P20" s="212"/>
    </row>
    <row r="21" spans="2:14" s="313" customFormat="1" ht="13.5" thickTop="1">
      <c r="B21" s="60"/>
      <c r="C21" s="61"/>
      <c r="D21" s="61"/>
      <c r="E21" s="49"/>
      <c r="F21" s="49"/>
      <c r="G21" s="49"/>
      <c r="H21" s="49"/>
      <c r="I21" s="49"/>
      <c r="J21" s="49"/>
      <c r="K21" s="49"/>
      <c r="L21" s="49"/>
      <c r="M21" s="49"/>
      <c r="N21" s="50"/>
    </row>
    <row r="22" spans="2:14" ht="12.75">
      <c r="B22" s="281" t="s">
        <v>125</v>
      </c>
      <c r="C22" s="282"/>
      <c r="D22" s="282"/>
      <c r="E22" s="283"/>
      <c r="F22" s="283"/>
      <c r="G22" s="283"/>
      <c r="H22" s="283"/>
      <c r="I22" s="283"/>
      <c r="J22" s="283"/>
      <c r="K22" s="283"/>
      <c r="L22" s="283"/>
      <c r="M22" s="283"/>
      <c r="N22" s="284"/>
    </row>
    <row r="23" spans="2:14" s="212" customFormat="1" ht="12.75">
      <c r="B23" s="372" t="s">
        <v>355</v>
      </c>
      <c r="C23" s="373"/>
      <c r="D23" s="374" t="s">
        <v>356</v>
      </c>
      <c r="E23" s="40"/>
      <c r="F23" s="40"/>
      <c r="G23" s="40"/>
      <c r="H23" s="40"/>
      <c r="I23" s="40"/>
      <c r="J23" s="40"/>
      <c r="K23" s="40"/>
      <c r="L23" s="40"/>
      <c r="M23" s="40"/>
      <c r="N23" s="41"/>
    </row>
    <row r="24" spans="2:14" ht="12" customHeight="1">
      <c r="B24" s="34" t="s">
        <v>161</v>
      </c>
      <c r="C24" s="35"/>
      <c r="D24" s="35"/>
      <c r="E24" s="188">
        <v>0</v>
      </c>
      <c r="F24" s="2"/>
      <c r="G24" s="2"/>
      <c r="H24" s="2"/>
      <c r="I24" s="2"/>
      <c r="J24" s="2"/>
      <c r="K24" s="2"/>
      <c r="L24" s="2"/>
      <c r="M24" s="2"/>
      <c r="N24" s="7"/>
    </row>
    <row r="25" spans="2:14" ht="12" customHeight="1">
      <c r="B25" s="34" t="s">
        <v>184</v>
      </c>
      <c r="C25" s="35"/>
      <c r="D25" s="35"/>
      <c r="E25" s="188">
        <v>0</v>
      </c>
      <c r="F25" s="188">
        <v>0</v>
      </c>
      <c r="G25" s="188">
        <v>0</v>
      </c>
      <c r="H25" s="188">
        <v>0</v>
      </c>
      <c r="I25" s="188">
        <v>0</v>
      </c>
      <c r="J25" s="188">
        <v>0</v>
      </c>
      <c r="K25" s="188">
        <v>0</v>
      </c>
      <c r="L25" s="188">
        <v>0</v>
      </c>
      <c r="M25" s="188">
        <v>0</v>
      </c>
      <c r="N25" s="194">
        <v>0</v>
      </c>
    </row>
    <row r="26" spans="2:14" ht="12" customHeight="1">
      <c r="B26" s="34" t="s">
        <v>185</v>
      </c>
      <c r="C26" s="35"/>
      <c r="D26" s="35"/>
      <c r="E26" s="188">
        <v>0</v>
      </c>
      <c r="F26" s="188">
        <v>0</v>
      </c>
      <c r="G26" s="188">
        <v>0</v>
      </c>
      <c r="H26" s="188">
        <v>0</v>
      </c>
      <c r="I26" s="188">
        <v>0</v>
      </c>
      <c r="J26" s="188">
        <v>0</v>
      </c>
      <c r="K26" s="188">
        <v>0</v>
      </c>
      <c r="L26" s="188">
        <v>0</v>
      </c>
      <c r="M26" s="188">
        <v>0</v>
      </c>
      <c r="N26" s="194">
        <v>0</v>
      </c>
    </row>
    <row r="27" spans="2:14" ht="12" customHeight="1">
      <c r="B27" s="34"/>
      <c r="C27" s="35"/>
      <c r="D27" s="35"/>
      <c r="E27" s="2"/>
      <c r="F27" s="2"/>
      <c r="G27" s="2"/>
      <c r="H27" s="2"/>
      <c r="I27" s="2"/>
      <c r="J27" s="2"/>
      <c r="K27" s="2"/>
      <c r="L27" s="2"/>
      <c r="M27" s="2"/>
      <c r="N27" s="7"/>
    </row>
    <row r="28" spans="2:14" ht="12.75">
      <c r="B28" s="281" t="s">
        <v>126</v>
      </c>
      <c r="C28" s="282"/>
      <c r="D28" s="282"/>
      <c r="E28" s="283"/>
      <c r="F28" s="283"/>
      <c r="G28" s="283"/>
      <c r="H28" s="283"/>
      <c r="I28" s="283"/>
      <c r="J28" s="283"/>
      <c r="K28" s="283"/>
      <c r="L28" s="283"/>
      <c r="M28" s="283"/>
      <c r="N28" s="284"/>
    </row>
    <row r="29" spans="2:14" ht="11.25" customHeight="1">
      <c r="B29" s="34" t="s">
        <v>167</v>
      </c>
      <c r="C29" s="35"/>
      <c r="D29" s="35"/>
      <c r="E29" s="188">
        <v>0</v>
      </c>
      <c r="F29" s="2"/>
      <c r="G29" s="2"/>
      <c r="H29" s="2"/>
      <c r="I29" s="2"/>
      <c r="J29" s="2"/>
      <c r="K29" s="2"/>
      <c r="L29" s="2"/>
      <c r="M29" s="2"/>
      <c r="N29" s="7"/>
    </row>
    <row r="30" spans="2:14" ht="11.25" customHeight="1">
      <c r="B30" s="34" t="s">
        <v>186</v>
      </c>
      <c r="C30" s="35"/>
      <c r="D30" s="35"/>
      <c r="E30" s="188">
        <v>0</v>
      </c>
      <c r="F30" s="188">
        <v>0</v>
      </c>
      <c r="G30" s="188">
        <v>0</v>
      </c>
      <c r="H30" s="188">
        <v>0</v>
      </c>
      <c r="I30" s="188">
        <v>0</v>
      </c>
      <c r="J30" s="188">
        <v>0</v>
      </c>
      <c r="K30" s="188">
        <v>0</v>
      </c>
      <c r="L30" s="188">
        <v>0</v>
      </c>
      <c r="M30" s="188">
        <v>0</v>
      </c>
      <c r="N30" s="194">
        <v>0</v>
      </c>
    </row>
    <row r="31" spans="2:14" ht="11.25" customHeight="1">
      <c r="B31" s="124" t="s">
        <v>187</v>
      </c>
      <c r="C31" s="125"/>
      <c r="D31" s="125"/>
      <c r="E31" s="201">
        <v>0</v>
      </c>
      <c r="F31" s="201">
        <v>0</v>
      </c>
      <c r="G31" s="201">
        <v>0</v>
      </c>
      <c r="H31" s="201">
        <v>0</v>
      </c>
      <c r="I31" s="201">
        <v>0</v>
      </c>
      <c r="J31" s="201">
        <v>0</v>
      </c>
      <c r="K31" s="201">
        <v>0</v>
      </c>
      <c r="L31" s="201">
        <v>0</v>
      </c>
      <c r="M31" s="201">
        <v>0</v>
      </c>
      <c r="N31" s="203">
        <v>0</v>
      </c>
    </row>
    <row r="32" spans="2:14" ht="12.75">
      <c r="B32" s="60" t="s">
        <v>197</v>
      </c>
      <c r="C32" s="35"/>
      <c r="D32" s="35"/>
      <c r="E32" s="49">
        <f>SUM(E24:E31)</f>
        <v>0</v>
      </c>
      <c r="F32" s="49">
        <f>E34+SUM(F25:F31)</f>
        <v>0</v>
      </c>
      <c r="G32" s="49">
        <f aca="true" t="shared" si="4" ref="G32:N32">F34+SUM(G25:G31)</f>
        <v>0</v>
      </c>
      <c r="H32" s="49">
        <f t="shared" si="4"/>
        <v>0</v>
      </c>
      <c r="I32" s="49">
        <f t="shared" si="4"/>
        <v>0</v>
      </c>
      <c r="J32" s="49">
        <f t="shared" si="4"/>
        <v>0</v>
      </c>
      <c r="K32" s="49">
        <f t="shared" si="4"/>
        <v>0</v>
      </c>
      <c r="L32" s="49">
        <f t="shared" si="4"/>
        <v>0</v>
      </c>
      <c r="M32" s="49">
        <f t="shared" si="4"/>
        <v>0</v>
      </c>
      <c r="N32" s="50">
        <f t="shared" si="4"/>
        <v>0</v>
      </c>
    </row>
    <row r="33" spans="2:14" ht="12.75">
      <c r="B33" s="34" t="s">
        <v>3</v>
      </c>
      <c r="C33" s="35"/>
      <c r="D33" s="35"/>
      <c r="E33" s="382">
        <v>0</v>
      </c>
      <c r="F33" s="72">
        <f>(E34*-$D23)+(F25+F30)*-$D23/2</f>
        <v>0</v>
      </c>
      <c r="G33" s="72">
        <f>(F34*-$D23)+(G25+G30)*-$D23/2</f>
        <v>0</v>
      </c>
      <c r="H33" s="72">
        <f aca="true" t="shared" si="5" ref="H33:N33">(G34*-$D23)+(H25+H30)*-$D23/2</f>
        <v>0</v>
      </c>
      <c r="I33" s="72">
        <f t="shared" si="5"/>
        <v>0</v>
      </c>
      <c r="J33" s="72">
        <f t="shared" si="5"/>
        <v>0</v>
      </c>
      <c r="K33" s="72">
        <f t="shared" si="5"/>
        <v>0</v>
      </c>
      <c r="L33" s="72">
        <f t="shared" si="5"/>
        <v>0</v>
      </c>
      <c r="M33" s="72">
        <f t="shared" si="5"/>
        <v>0</v>
      </c>
      <c r="N33" s="311">
        <f t="shared" si="5"/>
        <v>0</v>
      </c>
    </row>
    <row r="34" spans="2:14" ht="13.5" thickBot="1">
      <c r="B34" s="294" t="s">
        <v>357</v>
      </c>
      <c r="C34" s="299"/>
      <c r="D34" s="299"/>
      <c r="E34" s="297">
        <f>SUM(E32:E33)</f>
        <v>0</v>
      </c>
      <c r="F34" s="297">
        <f>SUM(F32:F33)</f>
        <v>0</v>
      </c>
      <c r="G34" s="297">
        <f aca="true" t="shared" si="6" ref="G34:N34">SUM(G32:G33)</f>
        <v>0</v>
      </c>
      <c r="H34" s="297">
        <f t="shared" si="6"/>
        <v>0</v>
      </c>
      <c r="I34" s="297">
        <f t="shared" si="6"/>
        <v>0</v>
      </c>
      <c r="J34" s="297">
        <f t="shared" si="6"/>
        <v>0</v>
      </c>
      <c r="K34" s="297">
        <f t="shared" si="6"/>
        <v>0</v>
      </c>
      <c r="L34" s="297">
        <f t="shared" si="6"/>
        <v>0</v>
      </c>
      <c r="M34" s="297">
        <f t="shared" si="6"/>
        <v>0</v>
      </c>
      <c r="N34" s="298">
        <f t="shared" si="6"/>
        <v>0</v>
      </c>
    </row>
    <row r="35" spans="2:14" ht="14.25" thickBot="1" thickTop="1">
      <c r="B35" s="73"/>
      <c r="C35" s="74"/>
      <c r="D35" s="74"/>
      <c r="E35" s="54"/>
      <c r="F35" s="54"/>
      <c r="G35" s="54"/>
      <c r="H35" s="54"/>
      <c r="I35" s="54"/>
      <c r="J35" s="54"/>
      <c r="K35" s="54"/>
      <c r="L35" s="54"/>
      <c r="M35" s="54"/>
      <c r="N35" s="55"/>
    </row>
    <row r="36" spans="2:14" ht="12.75">
      <c r="B36" s="34"/>
      <c r="C36" s="35"/>
      <c r="D36" s="35"/>
      <c r="E36" s="2"/>
      <c r="F36" s="2"/>
      <c r="G36" s="2"/>
      <c r="H36" s="2"/>
      <c r="I36" s="2"/>
      <c r="J36" s="2"/>
      <c r="K36" s="2"/>
      <c r="L36" s="2"/>
      <c r="M36" s="2"/>
      <c r="N36" s="122"/>
    </row>
    <row r="37" spans="2:14" ht="12.75">
      <c r="B37" s="281" t="s">
        <v>128</v>
      </c>
      <c r="C37" s="282"/>
      <c r="D37" s="282"/>
      <c r="E37" s="283"/>
      <c r="F37" s="283"/>
      <c r="G37" s="283"/>
      <c r="H37" s="283"/>
      <c r="I37" s="283"/>
      <c r="J37" s="283"/>
      <c r="K37" s="283"/>
      <c r="L37" s="283"/>
      <c r="M37" s="283"/>
      <c r="N37" s="284"/>
    </row>
    <row r="38" spans="2:14" s="212" customFormat="1" ht="12.75">
      <c r="B38" s="372" t="s">
        <v>359</v>
      </c>
      <c r="C38" s="375"/>
      <c r="D38" s="374" t="s">
        <v>358</v>
      </c>
      <c r="E38" s="40"/>
      <c r="F38" s="40"/>
      <c r="G38" s="40"/>
      <c r="H38" s="40"/>
      <c r="I38" s="40"/>
      <c r="J38" s="40"/>
      <c r="K38" s="40"/>
      <c r="L38" s="40"/>
      <c r="M38" s="40"/>
      <c r="N38" s="41"/>
    </row>
    <row r="39" spans="2:14" ht="12.75">
      <c r="B39" s="34" t="s">
        <v>188</v>
      </c>
      <c r="C39" s="35"/>
      <c r="D39" s="35"/>
      <c r="E39" s="188">
        <v>0</v>
      </c>
      <c r="F39" s="2"/>
      <c r="G39" s="2"/>
      <c r="H39" s="2"/>
      <c r="I39" s="2"/>
      <c r="J39" s="2"/>
      <c r="K39" s="2"/>
      <c r="L39" s="2"/>
      <c r="M39" s="2"/>
      <c r="N39" s="7"/>
    </row>
    <row r="40" spans="2:14" ht="12.75">
      <c r="B40" s="34" t="s">
        <v>189</v>
      </c>
      <c r="C40" s="35"/>
      <c r="D40" s="35"/>
      <c r="E40" s="188">
        <v>0</v>
      </c>
      <c r="F40" s="188">
        <v>0</v>
      </c>
      <c r="G40" s="188">
        <v>0</v>
      </c>
      <c r="H40" s="188">
        <v>0</v>
      </c>
      <c r="I40" s="188">
        <v>0</v>
      </c>
      <c r="J40" s="188">
        <v>0</v>
      </c>
      <c r="K40" s="188">
        <v>0</v>
      </c>
      <c r="L40" s="188">
        <v>0</v>
      </c>
      <c r="M40" s="188">
        <v>0</v>
      </c>
      <c r="N40" s="194">
        <v>0</v>
      </c>
    </row>
    <row r="41" spans="2:14" ht="12.75">
      <c r="B41" s="124" t="s">
        <v>190</v>
      </c>
      <c r="C41" s="125"/>
      <c r="D41" s="125"/>
      <c r="E41" s="201">
        <v>0</v>
      </c>
      <c r="F41" s="201">
        <v>0</v>
      </c>
      <c r="G41" s="201">
        <v>0</v>
      </c>
      <c r="H41" s="201">
        <v>0</v>
      </c>
      <c r="I41" s="201">
        <v>0</v>
      </c>
      <c r="J41" s="201">
        <v>0</v>
      </c>
      <c r="K41" s="201">
        <v>0</v>
      </c>
      <c r="L41" s="201">
        <v>0</v>
      </c>
      <c r="M41" s="201">
        <v>0</v>
      </c>
      <c r="N41" s="203">
        <v>0</v>
      </c>
    </row>
    <row r="42" spans="2:14" ht="12.75">
      <c r="B42" s="60" t="s">
        <v>200</v>
      </c>
      <c r="C42" s="35"/>
      <c r="D42" s="35"/>
      <c r="E42" s="49">
        <f>SUM(E39:E41)</f>
        <v>0</v>
      </c>
      <c r="F42" s="49">
        <f>E44+SUM(F40:F41)</f>
        <v>0</v>
      </c>
      <c r="G42" s="49">
        <f aca="true" t="shared" si="7" ref="G42:N42">F44+SUM(G40:G41)</f>
        <v>0</v>
      </c>
      <c r="H42" s="49">
        <f t="shared" si="7"/>
        <v>0</v>
      </c>
      <c r="I42" s="49">
        <f t="shared" si="7"/>
        <v>0</v>
      </c>
      <c r="J42" s="49">
        <f t="shared" si="7"/>
        <v>0</v>
      </c>
      <c r="K42" s="49">
        <f t="shared" si="7"/>
        <v>0</v>
      </c>
      <c r="L42" s="49">
        <f t="shared" si="7"/>
        <v>0</v>
      </c>
      <c r="M42" s="49">
        <f t="shared" si="7"/>
        <v>0</v>
      </c>
      <c r="N42" s="50">
        <f t="shared" si="7"/>
        <v>0</v>
      </c>
    </row>
    <row r="43" spans="2:14" ht="12.75">
      <c r="B43" s="34" t="s">
        <v>3</v>
      </c>
      <c r="C43" s="35"/>
      <c r="D43" s="35"/>
      <c r="E43" s="188">
        <v>0</v>
      </c>
      <c r="F43" s="2">
        <f>(E44*-$D38)+(F40*-$D38/2)</f>
        <v>0</v>
      </c>
      <c r="G43" s="2">
        <f aca="true" t="shared" si="8" ref="G43:N43">(F44*-$D38)+(G40*-$D38/2)</f>
        <v>0</v>
      </c>
      <c r="H43" s="2">
        <f t="shared" si="8"/>
        <v>0</v>
      </c>
      <c r="I43" s="2">
        <f t="shared" si="8"/>
        <v>0</v>
      </c>
      <c r="J43" s="2">
        <f t="shared" si="8"/>
        <v>0</v>
      </c>
      <c r="K43" s="2">
        <f t="shared" si="8"/>
        <v>0</v>
      </c>
      <c r="L43" s="2">
        <f t="shared" si="8"/>
        <v>0</v>
      </c>
      <c r="M43" s="2">
        <f t="shared" si="8"/>
        <v>0</v>
      </c>
      <c r="N43" s="7">
        <f t="shared" si="8"/>
        <v>0</v>
      </c>
    </row>
    <row r="44" spans="2:14" ht="13.5" thickBot="1">
      <c r="B44" s="294" t="s">
        <v>201</v>
      </c>
      <c r="C44" s="295"/>
      <c r="D44" s="295"/>
      <c r="E44" s="297">
        <f>SUM(E42:E43)</f>
        <v>0</v>
      </c>
      <c r="F44" s="297">
        <f aca="true" t="shared" si="9" ref="F44:N44">SUM(F42:F43)</f>
        <v>0</v>
      </c>
      <c r="G44" s="297">
        <f t="shared" si="9"/>
        <v>0</v>
      </c>
      <c r="H44" s="297">
        <f t="shared" si="9"/>
        <v>0</v>
      </c>
      <c r="I44" s="297">
        <f t="shared" si="9"/>
        <v>0</v>
      </c>
      <c r="J44" s="297">
        <f t="shared" si="9"/>
        <v>0</v>
      </c>
      <c r="K44" s="297">
        <f t="shared" si="9"/>
        <v>0</v>
      </c>
      <c r="L44" s="297">
        <f t="shared" si="9"/>
        <v>0</v>
      </c>
      <c r="M44" s="297">
        <f t="shared" si="9"/>
        <v>0</v>
      </c>
      <c r="N44" s="298">
        <f t="shared" si="9"/>
        <v>0</v>
      </c>
    </row>
    <row r="45" spans="2:14" ht="13.5" thickTop="1">
      <c r="B45" s="34"/>
      <c r="C45" s="35"/>
      <c r="D45" s="35"/>
      <c r="E45" s="2"/>
      <c r="F45" s="2"/>
      <c r="G45" s="2"/>
      <c r="H45" s="2"/>
      <c r="I45" s="2"/>
      <c r="J45" s="2"/>
      <c r="K45" s="2"/>
      <c r="L45" s="2"/>
      <c r="M45" s="2"/>
      <c r="N45" s="7"/>
    </row>
    <row r="46" spans="2:14" ht="12.75">
      <c r="B46" s="34"/>
      <c r="C46" s="35"/>
      <c r="D46" s="35"/>
      <c r="E46" s="2"/>
      <c r="F46" s="2"/>
      <c r="G46" s="2"/>
      <c r="H46" s="2"/>
      <c r="I46" s="2"/>
      <c r="J46" s="2"/>
      <c r="K46" s="2"/>
      <c r="L46" s="2"/>
      <c r="M46" s="2"/>
      <c r="N46" s="7"/>
    </row>
    <row r="47" spans="2:16" ht="12.75">
      <c r="B47" s="281" t="s">
        <v>198</v>
      </c>
      <c r="C47" s="282"/>
      <c r="D47" s="282"/>
      <c r="E47" s="283"/>
      <c r="F47" s="283"/>
      <c r="G47" s="283"/>
      <c r="H47" s="283"/>
      <c r="I47" s="283"/>
      <c r="J47" s="283"/>
      <c r="K47" s="283"/>
      <c r="L47" s="283"/>
      <c r="M47" s="283"/>
      <c r="N47" s="284"/>
      <c r="P47" s="212"/>
    </row>
    <row r="48" spans="2:16" ht="12.75">
      <c r="B48" s="124" t="s">
        <v>277</v>
      </c>
      <c r="C48" s="125"/>
      <c r="D48" s="125"/>
      <c r="E48" s="42">
        <f>E11+E12+E16+E17+E25+E26+E30+E31+E40+E41</f>
        <v>0</v>
      </c>
      <c r="F48" s="42">
        <f aca="true" t="shared" si="10" ref="F48:N48">F11+F12+F16+F17+F25+F26+F30+F31+F40+F41</f>
        <v>0</v>
      </c>
      <c r="G48" s="42">
        <f t="shared" si="10"/>
        <v>0</v>
      </c>
      <c r="H48" s="42">
        <f t="shared" si="10"/>
        <v>0</v>
      </c>
      <c r="I48" s="42">
        <f t="shared" si="10"/>
        <v>0</v>
      </c>
      <c r="J48" s="42">
        <f t="shared" si="10"/>
        <v>0</v>
      </c>
      <c r="K48" s="42">
        <f t="shared" si="10"/>
        <v>0</v>
      </c>
      <c r="L48" s="42">
        <f t="shared" si="10"/>
        <v>0</v>
      </c>
      <c r="M48" s="42">
        <f t="shared" si="10"/>
        <v>0</v>
      </c>
      <c r="N48" s="43">
        <f t="shared" si="10"/>
        <v>0</v>
      </c>
      <c r="P48" s="212" t="s">
        <v>430</v>
      </c>
    </row>
    <row r="49" spans="2:16" s="313" customFormat="1" ht="12.75">
      <c r="B49" s="60" t="s">
        <v>199</v>
      </c>
      <c r="C49" s="61"/>
      <c r="D49" s="61"/>
      <c r="E49" s="49">
        <f>E13+E18+E32+E42</f>
        <v>0</v>
      </c>
      <c r="F49" s="49">
        <f>E52+F48</f>
        <v>0</v>
      </c>
      <c r="G49" s="49">
        <f>F52+G48</f>
        <v>0</v>
      </c>
      <c r="H49" s="49">
        <f aca="true" t="shared" si="11" ref="H49:N49">G52+H48</f>
        <v>0</v>
      </c>
      <c r="I49" s="49">
        <f t="shared" si="11"/>
        <v>0</v>
      </c>
      <c r="J49" s="49">
        <f t="shared" si="11"/>
        <v>0</v>
      </c>
      <c r="K49" s="49">
        <f t="shared" si="11"/>
        <v>0</v>
      </c>
      <c r="L49" s="49" t="e">
        <f t="shared" si="11"/>
        <v>#DIV/0!</v>
      </c>
      <c r="M49" s="49" t="e">
        <f t="shared" si="11"/>
        <v>#DIV/0!</v>
      </c>
      <c r="N49" s="50" t="e">
        <f t="shared" si="11"/>
        <v>#DIV/0!</v>
      </c>
      <c r="P49" s="424"/>
    </row>
    <row r="50" spans="2:16" ht="12.75">
      <c r="B50" s="34" t="s">
        <v>3</v>
      </c>
      <c r="C50" s="35"/>
      <c r="D50" s="35"/>
      <c r="E50" s="2">
        <f>E19+E33+E43</f>
        <v>0</v>
      </c>
      <c r="F50" s="2">
        <f aca="true" t="shared" si="12" ref="F50:N50">F19+F33+F43</f>
        <v>0</v>
      </c>
      <c r="G50" s="2">
        <f t="shared" si="12"/>
        <v>0</v>
      </c>
      <c r="H50" s="2">
        <f t="shared" si="12"/>
        <v>0</v>
      </c>
      <c r="I50" s="2">
        <f t="shared" si="12"/>
        <v>0</v>
      </c>
      <c r="J50" s="2">
        <f t="shared" si="12"/>
        <v>0</v>
      </c>
      <c r="K50" s="2">
        <f t="shared" si="12"/>
        <v>0</v>
      </c>
      <c r="L50" s="2">
        <f t="shared" si="12"/>
        <v>0</v>
      </c>
      <c r="M50" s="2">
        <f t="shared" si="12"/>
        <v>0</v>
      </c>
      <c r="N50" s="7">
        <f t="shared" si="12"/>
        <v>0</v>
      </c>
      <c r="P50" s="212" t="s">
        <v>431</v>
      </c>
    </row>
    <row r="51" spans="2:16" ht="12.75">
      <c r="B51" s="124" t="s">
        <v>278</v>
      </c>
      <c r="C51" s="125"/>
      <c r="D51" s="125"/>
      <c r="E51" s="42"/>
      <c r="F51" s="42"/>
      <c r="G51" s="42"/>
      <c r="H51" s="42">
        <v>0</v>
      </c>
      <c r="I51" s="42"/>
      <c r="J51" s="42"/>
      <c r="K51" s="42" t="e">
        <f>KPIs!J60*(J52/J64)</f>
        <v>#DIV/0!</v>
      </c>
      <c r="L51" s="42"/>
      <c r="M51" s="42"/>
      <c r="N51" s="43" t="e">
        <f>KPIs!M60*(M52/M64)</f>
        <v>#DIV/0!</v>
      </c>
      <c r="P51" s="212"/>
    </row>
    <row r="52" spans="2:16" s="313" customFormat="1" ht="12.75">
      <c r="B52" s="60" t="s">
        <v>308</v>
      </c>
      <c r="C52" s="61"/>
      <c r="D52" s="61"/>
      <c r="E52" s="49">
        <f>SUM(E49:E51)</f>
        <v>0</v>
      </c>
      <c r="F52" s="49">
        <f>SUM(F49:F51)</f>
        <v>0</v>
      </c>
      <c r="G52" s="49">
        <f aca="true" t="shared" si="13" ref="G52:M52">SUM(G49:G51)</f>
        <v>0</v>
      </c>
      <c r="H52" s="49">
        <f t="shared" si="13"/>
        <v>0</v>
      </c>
      <c r="I52" s="49">
        <f t="shared" si="13"/>
        <v>0</v>
      </c>
      <c r="J52" s="49">
        <f t="shared" si="13"/>
        <v>0</v>
      </c>
      <c r="K52" s="49" t="e">
        <f t="shared" si="13"/>
        <v>#DIV/0!</v>
      </c>
      <c r="L52" s="49" t="e">
        <f t="shared" si="13"/>
        <v>#DIV/0!</v>
      </c>
      <c r="M52" s="49" t="e">
        <f t="shared" si="13"/>
        <v>#DIV/0!</v>
      </c>
      <c r="N52" s="50" t="e">
        <f>SUM(N49:N51)</f>
        <v>#DIV/0!</v>
      </c>
      <c r="P52" s="424"/>
    </row>
    <row r="53" spans="2:16" ht="12.75">
      <c r="B53" s="60"/>
      <c r="C53" s="35"/>
      <c r="D53" s="35"/>
      <c r="E53" s="49"/>
      <c r="F53" s="49"/>
      <c r="G53" s="49"/>
      <c r="H53" s="49"/>
      <c r="I53" s="49"/>
      <c r="J53" s="49"/>
      <c r="K53" s="49"/>
      <c r="L53" s="49"/>
      <c r="M53" s="49"/>
      <c r="N53" s="50"/>
      <c r="P53" s="212"/>
    </row>
    <row r="54" spans="2:16" ht="13.5" thickBot="1">
      <c r="B54" s="73"/>
      <c r="C54" s="74"/>
      <c r="D54" s="74"/>
      <c r="E54" s="54"/>
      <c r="F54" s="54"/>
      <c r="G54" s="54"/>
      <c r="H54" s="54"/>
      <c r="I54" s="54"/>
      <c r="J54" s="54"/>
      <c r="K54" s="54"/>
      <c r="L54" s="54"/>
      <c r="M54" s="54"/>
      <c r="N54" s="55"/>
      <c r="P54" s="212"/>
    </row>
    <row r="55" spans="2:16" ht="12.75">
      <c r="B55" s="34"/>
      <c r="C55" s="35"/>
      <c r="D55" s="35"/>
      <c r="E55" s="2"/>
      <c r="F55" s="2"/>
      <c r="G55" s="2"/>
      <c r="H55" s="2"/>
      <c r="I55" s="2"/>
      <c r="J55" s="2"/>
      <c r="K55" s="2"/>
      <c r="L55" s="2"/>
      <c r="M55" s="2"/>
      <c r="N55" s="7"/>
      <c r="P55" s="212"/>
    </row>
    <row r="56" spans="2:16" ht="12.75">
      <c r="B56" s="281" t="s">
        <v>193</v>
      </c>
      <c r="C56" s="282"/>
      <c r="D56" s="282"/>
      <c r="E56" s="283"/>
      <c r="F56" s="283"/>
      <c r="G56" s="283"/>
      <c r="H56" s="283"/>
      <c r="I56" s="283"/>
      <c r="J56" s="283"/>
      <c r="K56" s="283"/>
      <c r="L56" s="283"/>
      <c r="M56" s="283"/>
      <c r="N56" s="284"/>
      <c r="P56" s="212"/>
    </row>
    <row r="57" spans="2:16" ht="12.75">
      <c r="B57" s="34" t="s">
        <v>191</v>
      </c>
      <c r="C57" s="35"/>
      <c r="D57" s="35"/>
      <c r="E57" s="188">
        <v>0</v>
      </c>
      <c r="F57" s="2"/>
      <c r="G57" s="2"/>
      <c r="H57" s="2"/>
      <c r="I57" s="2"/>
      <c r="J57" s="2"/>
      <c r="K57" s="2"/>
      <c r="L57" s="2"/>
      <c r="M57" s="2"/>
      <c r="N57" s="7"/>
      <c r="P57" s="212"/>
    </row>
    <row r="58" spans="2:16" ht="12.75">
      <c r="B58" s="124" t="s">
        <v>192</v>
      </c>
      <c r="C58" s="125"/>
      <c r="D58" s="125"/>
      <c r="E58" s="201">
        <v>0</v>
      </c>
      <c r="F58" s="201"/>
      <c r="G58" s="201">
        <v>0</v>
      </c>
      <c r="H58" s="201">
        <v>0</v>
      </c>
      <c r="I58" s="201">
        <v>0</v>
      </c>
      <c r="J58" s="201">
        <v>0</v>
      </c>
      <c r="K58" s="201">
        <v>0</v>
      </c>
      <c r="L58" s="201">
        <v>0</v>
      </c>
      <c r="M58" s="201">
        <v>0</v>
      </c>
      <c r="N58" s="203">
        <v>0</v>
      </c>
      <c r="P58" s="212"/>
    </row>
    <row r="59" spans="2:16" s="313" customFormat="1" ht="12.75">
      <c r="B59" s="60" t="s">
        <v>202</v>
      </c>
      <c r="C59" s="61"/>
      <c r="D59" s="61"/>
      <c r="E59" s="49">
        <f>SUM(E57:E58)</f>
        <v>0</v>
      </c>
      <c r="F59" s="49">
        <f>E59+F58</f>
        <v>0</v>
      </c>
      <c r="G59" s="49" t="e">
        <f aca="true" t="shared" si="14" ref="G59:N59">F62+G58</f>
        <v>#DIV/0!</v>
      </c>
      <c r="H59" s="49" t="e">
        <f t="shared" si="14"/>
        <v>#DIV/0!</v>
      </c>
      <c r="I59" s="49" t="e">
        <f t="shared" si="14"/>
        <v>#DIV/0!</v>
      </c>
      <c r="J59" s="49" t="e">
        <f t="shared" si="14"/>
        <v>#DIV/0!</v>
      </c>
      <c r="K59" s="49" t="e">
        <f t="shared" si="14"/>
        <v>#DIV/0!</v>
      </c>
      <c r="L59" s="49" t="e">
        <f t="shared" si="14"/>
        <v>#DIV/0!</v>
      </c>
      <c r="M59" s="49" t="e">
        <f t="shared" si="14"/>
        <v>#DIV/0!</v>
      </c>
      <c r="N59" s="50" t="e">
        <f t="shared" si="14"/>
        <v>#DIV/0!</v>
      </c>
      <c r="P59" s="424"/>
    </row>
    <row r="60" spans="2:16" ht="12.75">
      <c r="B60" s="34" t="s">
        <v>3</v>
      </c>
      <c r="C60" s="35"/>
      <c r="D60" s="35"/>
      <c r="E60" s="188">
        <v>0</v>
      </c>
      <c r="F60" s="2">
        <f>(E62*-0.029)+(F58*-0.029/2)</f>
        <v>0</v>
      </c>
      <c r="G60" s="2" t="e">
        <f aca="true" t="shared" si="15" ref="G60:M60">(F62*-0.029)+(G58*-0.029/2)</f>
        <v>#DIV/0!</v>
      </c>
      <c r="H60" s="2" t="e">
        <f t="shared" si="15"/>
        <v>#DIV/0!</v>
      </c>
      <c r="I60" s="2" t="e">
        <f t="shared" si="15"/>
        <v>#DIV/0!</v>
      </c>
      <c r="J60" s="2" t="e">
        <f t="shared" si="15"/>
        <v>#DIV/0!</v>
      </c>
      <c r="K60" s="2" t="e">
        <f t="shared" si="15"/>
        <v>#DIV/0!</v>
      </c>
      <c r="L60" s="2" t="e">
        <f t="shared" si="15"/>
        <v>#DIV/0!</v>
      </c>
      <c r="M60" s="2" t="e">
        <f t="shared" si="15"/>
        <v>#DIV/0!</v>
      </c>
      <c r="N60" s="7" t="e">
        <f>(M62*-0.029)+(N58*-0.029/2)</f>
        <v>#DIV/0!</v>
      </c>
      <c r="P60" s="212"/>
    </row>
    <row r="61" spans="2:16" ht="12.75">
      <c r="B61" s="124" t="s">
        <v>278</v>
      </c>
      <c r="C61" s="125"/>
      <c r="D61" s="125"/>
      <c r="E61" s="188"/>
      <c r="F61" s="42" t="e">
        <f>KPIs!E60*(E62/E64)</f>
        <v>#DIV/0!</v>
      </c>
      <c r="G61" s="42" t="e">
        <f>KPIs!F60*(F62/F64)</f>
        <v>#DIV/0!</v>
      </c>
      <c r="H61" s="42" t="e">
        <f>KPIs!G60*(G62/G64)</f>
        <v>#DIV/0!</v>
      </c>
      <c r="I61" s="42" t="e">
        <f>KPIs!H60*(H62/H64)</f>
        <v>#DIV/0!</v>
      </c>
      <c r="J61" s="42" t="e">
        <f>KPIs!I60*(I62/I64)</f>
        <v>#DIV/0!</v>
      </c>
      <c r="K61" s="42" t="e">
        <f>KPIs!J60*(J62/J64)</f>
        <v>#DIV/0!</v>
      </c>
      <c r="L61" s="42" t="e">
        <f>KPIs!K60*(K62/K64)</f>
        <v>#DIV/0!</v>
      </c>
      <c r="M61" s="42" t="e">
        <f>KPIs!L60*(L62/L64)</f>
        <v>#DIV/0!</v>
      </c>
      <c r="N61" s="43" t="e">
        <f>KPIs!M60*(M62/M64)</f>
        <v>#DIV/0!</v>
      </c>
      <c r="P61" s="212"/>
    </row>
    <row r="62" spans="2:16" s="313" customFormat="1" ht="12.75">
      <c r="B62" s="60" t="s">
        <v>203</v>
      </c>
      <c r="C62" s="61"/>
      <c r="D62" s="61"/>
      <c r="E62" s="49">
        <f>SUM(E59:E61)</f>
        <v>0</v>
      </c>
      <c r="F62" s="49" t="e">
        <f aca="true" t="shared" si="16" ref="F62:N62">SUM(F59:F61)</f>
        <v>#DIV/0!</v>
      </c>
      <c r="G62" s="49" t="e">
        <f t="shared" si="16"/>
        <v>#DIV/0!</v>
      </c>
      <c r="H62" s="49" t="e">
        <f>SUM(H59:H61)</f>
        <v>#DIV/0!</v>
      </c>
      <c r="I62" s="49" t="e">
        <f t="shared" si="16"/>
        <v>#DIV/0!</v>
      </c>
      <c r="J62" s="49" t="e">
        <f t="shared" si="16"/>
        <v>#DIV/0!</v>
      </c>
      <c r="K62" s="49" t="e">
        <f t="shared" si="16"/>
        <v>#DIV/0!</v>
      </c>
      <c r="L62" s="49" t="e">
        <f t="shared" si="16"/>
        <v>#DIV/0!</v>
      </c>
      <c r="M62" s="49" t="e">
        <f t="shared" si="16"/>
        <v>#DIV/0!</v>
      </c>
      <c r="N62" s="50" t="e">
        <f t="shared" si="16"/>
        <v>#DIV/0!</v>
      </c>
      <c r="P62" s="424"/>
    </row>
    <row r="63" spans="2:16" ht="12.75">
      <c r="B63" s="34"/>
      <c r="C63" s="61"/>
      <c r="D63" s="61"/>
      <c r="E63" s="49"/>
      <c r="F63" s="49"/>
      <c r="G63" s="49"/>
      <c r="H63" s="49"/>
      <c r="I63" s="49"/>
      <c r="J63" s="49"/>
      <c r="K63" s="49"/>
      <c r="L63" s="49"/>
      <c r="M63" s="49"/>
      <c r="N63" s="50"/>
      <c r="P63" s="212"/>
    </row>
    <row r="64" spans="2:16" ht="12.75">
      <c r="B64" s="34" t="s">
        <v>56</v>
      </c>
      <c r="C64" s="35"/>
      <c r="D64" s="35"/>
      <c r="E64" s="2">
        <f>E52+E62</f>
        <v>0</v>
      </c>
      <c r="F64" s="2" t="e">
        <f aca="true" t="shared" si="17" ref="F64:N64">F52+F62</f>
        <v>#DIV/0!</v>
      </c>
      <c r="G64" s="2" t="e">
        <f t="shared" si="17"/>
        <v>#DIV/0!</v>
      </c>
      <c r="H64" s="2" t="e">
        <f t="shared" si="17"/>
        <v>#DIV/0!</v>
      </c>
      <c r="I64" s="2" t="e">
        <f t="shared" si="17"/>
        <v>#DIV/0!</v>
      </c>
      <c r="J64" s="2" t="e">
        <f>J52+J62</f>
        <v>#DIV/0!</v>
      </c>
      <c r="K64" s="2" t="e">
        <f t="shared" si="17"/>
        <v>#DIV/0!</v>
      </c>
      <c r="L64" s="2" t="e">
        <f t="shared" si="17"/>
        <v>#DIV/0!</v>
      </c>
      <c r="M64" s="2" t="e">
        <f t="shared" si="17"/>
        <v>#DIV/0!</v>
      </c>
      <c r="N64" s="7" t="e">
        <f t="shared" si="17"/>
        <v>#DIV/0!</v>
      </c>
      <c r="P64" s="212"/>
    </row>
    <row r="65" spans="2:16" ht="12.75">
      <c r="B65" s="34"/>
      <c r="C65" s="35"/>
      <c r="D65" s="35"/>
      <c r="E65" s="2"/>
      <c r="F65" s="2"/>
      <c r="G65" s="2"/>
      <c r="H65" s="2"/>
      <c r="I65" s="2"/>
      <c r="J65" s="2"/>
      <c r="K65" s="2"/>
      <c r="L65" s="2"/>
      <c r="M65" s="2"/>
      <c r="N65" s="7"/>
      <c r="P65" s="212"/>
    </row>
    <row r="66" spans="2:16" ht="12.75">
      <c r="B66" s="60" t="s">
        <v>204</v>
      </c>
      <c r="C66" s="35"/>
      <c r="D66" s="35"/>
      <c r="E66" s="49">
        <f>E50+E60</f>
        <v>0</v>
      </c>
      <c r="F66" s="49">
        <f aca="true" t="shared" si="18" ref="F66:N66">F50+F60</f>
        <v>0</v>
      </c>
      <c r="G66" s="49" t="e">
        <f t="shared" si="18"/>
        <v>#DIV/0!</v>
      </c>
      <c r="H66" s="49" t="e">
        <f t="shared" si="18"/>
        <v>#DIV/0!</v>
      </c>
      <c r="I66" s="49" t="e">
        <f t="shared" si="18"/>
        <v>#DIV/0!</v>
      </c>
      <c r="J66" s="49" t="e">
        <f t="shared" si="18"/>
        <v>#DIV/0!</v>
      </c>
      <c r="K66" s="49" t="e">
        <f t="shared" si="18"/>
        <v>#DIV/0!</v>
      </c>
      <c r="L66" s="49" t="e">
        <f t="shared" si="18"/>
        <v>#DIV/0!</v>
      </c>
      <c r="M66" s="49" t="e">
        <f t="shared" si="18"/>
        <v>#DIV/0!</v>
      </c>
      <c r="N66" s="50" t="e">
        <f t="shared" si="18"/>
        <v>#DIV/0!</v>
      </c>
      <c r="P66" s="212"/>
    </row>
    <row r="67" spans="2:16" ht="12.75">
      <c r="B67" s="34" t="s">
        <v>261</v>
      </c>
      <c r="C67" s="35"/>
      <c r="D67" s="35"/>
      <c r="E67" s="2"/>
      <c r="F67" s="2">
        <f aca="true" t="shared" si="19" ref="F67:N67">((F16*0.025)+(F25+F30)*0.1+(F40*0.125)+(F58*0.29)*-1)</f>
        <v>0</v>
      </c>
      <c r="G67" s="2">
        <f t="shared" si="19"/>
        <v>0</v>
      </c>
      <c r="H67" s="2">
        <f t="shared" si="19"/>
        <v>0</v>
      </c>
      <c r="I67" s="2">
        <f t="shared" si="19"/>
        <v>0</v>
      </c>
      <c r="J67" s="2">
        <f t="shared" si="19"/>
        <v>0</v>
      </c>
      <c r="K67" s="2">
        <f t="shared" si="19"/>
        <v>0</v>
      </c>
      <c r="L67" s="2">
        <f t="shared" si="19"/>
        <v>0</v>
      </c>
      <c r="M67" s="2">
        <f t="shared" si="19"/>
        <v>0</v>
      </c>
      <c r="N67" s="7">
        <f t="shared" si="19"/>
        <v>0</v>
      </c>
      <c r="P67" s="212"/>
    </row>
    <row r="68" spans="2:16" ht="13.5" thickBot="1">
      <c r="B68" s="3"/>
      <c r="C68" s="4"/>
      <c r="D68" s="4"/>
      <c r="E68" s="306"/>
      <c r="F68" s="306"/>
      <c r="G68" s="306"/>
      <c r="H68" s="306"/>
      <c r="I68" s="306"/>
      <c r="J68" s="306"/>
      <c r="K68" s="306"/>
      <c r="L68" s="306"/>
      <c r="M68" s="306"/>
      <c r="N68" s="307"/>
      <c r="P68" s="212"/>
    </row>
    <row r="69" spans="5:16" ht="12.75">
      <c r="E69" s="217"/>
      <c r="F69" s="217"/>
      <c r="G69" s="217"/>
      <c r="H69" s="217"/>
      <c r="I69" s="217"/>
      <c r="J69" s="217"/>
      <c r="K69" s="217"/>
      <c r="L69" s="217"/>
      <c r="M69" s="217"/>
      <c r="N69" s="217"/>
      <c r="P69" s="212"/>
    </row>
    <row r="70" spans="5:14" ht="12.75">
      <c r="E70" s="217"/>
      <c r="F70" s="217"/>
      <c r="G70" s="217"/>
      <c r="H70" s="217"/>
      <c r="I70" s="217"/>
      <c r="J70" s="217"/>
      <c r="K70" s="217"/>
      <c r="L70" s="217"/>
      <c r="M70" s="217"/>
      <c r="N70" s="217"/>
    </row>
    <row r="71" spans="5:14" ht="12.75">
      <c r="E71" s="217"/>
      <c r="F71" s="217"/>
      <c r="G71" s="217"/>
      <c r="H71" s="217"/>
      <c r="I71" s="217"/>
      <c r="J71" s="217"/>
      <c r="K71" s="217"/>
      <c r="L71" s="217"/>
      <c r="M71" s="217"/>
      <c r="N71" s="217"/>
    </row>
    <row r="72" spans="5:14" ht="12.75">
      <c r="E72" s="217"/>
      <c r="F72" s="217"/>
      <c r="G72" s="217"/>
      <c r="H72" s="217"/>
      <c r="I72" s="217"/>
      <c r="J72" s="217"/>
      <c r="K72" s="217"/>
      <c r="L72" s="217"/>
      <c r="M72" s="217"/>
      <c r="N72" s="217"/>
    </row>
    <row r="73" spans="5:14" ht="12.75">
      <c r="E73" s="217"/>
      <c r="F73" s="217"/>
      <c r="G73" s="217"/>
      <c r="H73" s="217"/>
      <c r="I73" s="217"/>
      <c r="J73" s="217"/>
      <c r="K73" s="217"/>
      <c r="L73" s="217"/>
      <c r="M73" s="217"/>
      <c r="N73" s="217"/>
    </row>
    <row r="74" spans="5:14" ht="12.75">
      <c r="E74" s="217"/>
      <c r="F74" s="217"/>
      <c r="G74" s="217"/>
      <c r="H74" s="217"/>
      <c r="I74" s="217"/>
      <c r="J74" s="217"/>
      <c r="K74" s="217"/>
      <c r="L74" s="217"/>
      <c r="M74" s="217"/>
      <c r="N74" s="217"/>
    </row>
    <row r="75" spans="5:14" ht="12.75">
      <c r="E75" s="217"/>
      <c r="F75" s="217"/>
      <c r="G75" s="217"/>
      <c r="H75" s="217"/>
      <c r="I75" s="217"/>
      <c r="J75" s="217"/>
      <c r="K75" s="217"/>
      <c r="L75" s="217"/>
      <c r="M75" s="217"/>
      <c r="N75" s="217"/>
    </row>
    <row r="76" spans="5:14" ht="12.75">
      <c r="E76" s="217"/>
      <c r="F76" s="217"/>
      <c r="G76" s="217"/>
      <c r="H76" s="217"/>
      <c r="I76" s="217"/>
      <c r="J76" s="217"/>
      <c r="K76" s="217"/>
      <c r="L76" s="217"/>
      <c r="M76" s="217"/>
      <c r="N76" s="217"/>
    </row>
    <row r="77" spans="5:14" ht="12.75">
      <c r="E77" s="217"/>
      <c r="F77" s="217"/>
      <c r="G77" s="217"/>
      <c r="H77" s="217"/>
      <c r="I77" s="217"/>
      <c r="J77" s="217"/>
      <c r="K77" s="217"/>
      <c r="L77" s="217"/>
      <c r="M77" s="217"/>
      <c r="N77" s="217"/>
    </row>
    <row r="78" spans="5:14" ht="12.75">
      <c r="E78" s="217"/>
      <c r="F78" s="217"/>
      <c r="G78" s="217"/>
      <c r="H78" s="217"/>
      <c r="I78" s="217"/>
      <c r="J78" s="217"/>
      <c r="K78" s="217"/>
      <c r="L78" s="217"/>
      <c r="M78" s="217"/>
      <c r="N78" s="217"/>
    </row>
    <row r="79" spans="5:14" ht="12.75">
      <c r="E79" s="217"/>
      <c r="F79" s="217"/>
      <c r="G79" s="217"/>
      <c r="H79" s="217"/>
      <c r="I79" s="217"/>
      <c r="J79" s="217"/>
      <c r="K79" s="217"/>
      <c r="L79" s="217"/>
      <c r="M79" s="217"/>
      <c r="N79" s="217"/>
    </row>
    <row r="80" spans="5:14" ht="12.75">
      <c r="E80" s="217"/>
      <c r="F80" s="217"/>
      <c r="G80" s="217"/>
      <c r="H80" s="217"/>
      <c r="I80" s="217"/>
      <c r="J80" s="217"/>
      <c r="K80" s="217"/>
      <c r="L80" s="217"/>
      <c r="M80" s="217"/>
      <c r="N80" s="217"/>
    </row>
    <row r="81" spans="5:14" ht="12.75">
      <c r="E81" s="217"/>
      <c r="F81" s="217"/>
      <c r="G81" s="217"/>
      <c r="H81" s="217"/>
      <c r="I81" s="217"/>
      <c r="J81" s="217"/>
      <c r="K81" s="217"/>
      <c r="L81" s="217"/>
      <c r="M81" s="217"/>
      <c r="N81" s="217"/>
    </row>
    <row r="82" spans="5:14" ht="12.75">
      <c r="E82" s="217"/>
      <c r="F82" s="217"/>
      <c r="G82" s="217"/>
      <c r="H82" s="217"/>
      <c r="I82" s="217"/>
      <c r="J82" s="217"/>
      <c r="K82" s="217"/>
      <c r="L82" s="217"/>
      <c r="M82" s="217"/>
      <c r="N82" s="217"/>
    </row>
    <row r="83" spans="5:14" ht="12.75">
      <c r="E83" s="217"/>
      <c r="F83" s="217"/>
      <c r="G83" s="217"/>
      <c r="H83" s="217"/>
      <c r="I83" s="217"/>
      <c r="J83" s="217"/>
      <c r="K83" s="217"/>
      <c r="L83" s="217"/>
      <c r="M83" s="217"/>
      <c r="N83" s="217"/>
    </row>
    <row r="84" spans="5:14" ht="12.75">
      <c r="E84" s="217"/>
      <c r="F84" s="217"/>
      <c r="G84" s="217"/>
      <c r="H84" s="217"/>
      <c r="I84" s="217"/>
      <c r="J84" s="217"/>
      <c r="K84" s="217"/>
      <c r="L84" s="217"/>
      <c r="M84" s="217"/>
      <c r="N84" s="217"/>
    </row>
    <row r="85" spans="5:14" ht="12.75">
      <c r="E85" s="217"/>
      <c r="F85" s="217"/>
      <c r="G85" s="217"/>
      <c r="H85" s="217"/>
      <c r="I85" s="217"/>
      <c r="J85" s="217"/>
      <c r="K85" s="217"/>
      <c r="L85" s="217"/>
      <c r="M85" s="217"/>
      <c r="N85" s="217"/>
    </row>
    <row r="86" spans="5:14" ht="12.75">
      <c r="E86" s="217"/>
      <c r="F86" s="217"/>
      <c r="G86" s="217"/>
      <c r="H86" s="217"/>
      <c r="I86" s="217"/>
      <c r="J86" s="217"/>
      <c r="K86" s="217"/>
      <c r="L86" s="217"/>
      <c r="M86" s="217"/>
      <c r="N86" s="217"/>
    </row>
    <row r="87" spans="5:14" ht="12.75">
      <c r="E87" s="217"/>
      <c r="F87" s="217"/>
      <c r="G87" s="217"/>
      <c r="H87" s="217"/>
      <c r="I87" s="217"/>
      <c r="J87" s="217"/>
      <c r="K87" s="217"/>
      <c r="L87" s="217"/>
      <c r="M87" s="217"/>
      <c r="N87" s="217"/>
    </row>
    <row r="88" spans="5:14" ht="12.75">
      <c r="E88" s="217"/>
      <c r="F88" s="217"/>
      <c r="G88" s="217"/>
      <c r="H88" s="217"/>
      <c r="I88" s="217"/>
      <c r="J88" s="217"/>
      <c r="K88" s="217"/>
      <c r="L88" s="217"/>
      <c r="M88" s="217"/>
      <c r="N88" s="217"/>
    </row>
    <row r="89" spans="5:14" ht="12.75">
      <c r="E89" s="217"/>
      <c r="F89" s="217"/>
      <c r="G89" s="217"/>
      <c r="H89" s="217"/>
      <c r="I89" s="217"/>
      <c r="J89" s="217"/>
      <c r="K89" s="217"/>
      <c r="L89" s="217"/>
      <c r="M89" s="217"/>
      <c r="N89" s="217"/>
    </row>
    <row r="90" spans="5:14" ht="12.75">
      <c r="E90" s="217"/>
      <c r="F90" s="217"/>
      <c r="G90" s="217"/>
      <c r="H90" s="217"/>
      <c r="I90" s="217"/>
      <c r="J90" s="217"/>
      <c r="K90" s="217"/>
      <c r="L90" s="217"/>
      <c r="M90" s="217"/>
      <c r="N90" s="217"/>
    </row>
    <row r="91" spans="5:14" ht="12.75">
      <c r="E91" s="217"/>
      <c r="F91" s="217"/>
      <c r="G91" s="217"/>
      <c r="H91" s="217"/>
      <c r="I91" s="217"/>
      <c r="J91" s="217"/>
      <c r="K91" s="217"/>
      <c r="L91" s="217"/>
      <c r="M91" s="217"/>
      <c r="N91" s="217"/>
    </row>
    <row r="92" spans="5:14" ht="12.75">
      <c r="E92" s="217"/>
      <c r="F92" s="217"/>
      <c r="G92" s="217"/>
      <c r="H92" s="217"/>
      <c r="I92" s="217"/>
      <c r="J92" s="217"/>
      <c r="K92" s="217"/>
      <c r="L92" s="217"/>
      <c r="M92" s="217"/>
      <c r="N92" s="217"/>
    </row>
    <row r="93" spans="5:14" ht="12.75">
      <c r="E93" s="217"/>
      <c r="F93" s="217"/>
      <c r="G93" s="217"/>
      <c r="H93" s="217"/>
      <c r="I93" s="217"/>
      <c r="J93" s="217"/>
      <c r="K93" s="217"/>
      <c r="L93" s="217"/>
      <c r="M93" s="217"/>
      <c r="N93" s="217"/>
    </row>
    <row r="94" spans="5:14" ht="12.75">
      <c r="E94" s="217"/>
      <c r="F94" s="217"/>
      <c r="G94" s="217"/>
      <c r="H94" s="217"/>
      <c r="I94" s="217"/>
      <c r="J94" s="217"/>
      <c r="K94" s="217"/>
      <c r="L94" s="217"/>
      <c r="M94" s="217"/>
      <c r="N94" s="217"/>
    </row>
    <row r="95" spans="5:14" ht="12.75">
      <c r="E95" s="217"/>
      <c r="F95" s="217"/>
      <c r="G95" s="217"/>
      <c r="H95" s="217"/>
      <c r="I95" s="217"/>
      <c r="J95" s="217"/>
      <c r="K95" s="217"/>
      <c r="L95" s="217"/>
      <c r="M95" s="217"/>
      <c r="N95" s="217"/>
    </row>
    <row r="96" spans="5:14" ht="12.75">
      <c r="E96" s="217"/>
      <c r="F96" s="217"/>
      <c r="G96" s="217"/>
      <c r="H96" s="217"/>
      <c r="I96" s="217"/>
      <c r="J96" s="217"/>
      <c r="K96" s="217"/>
      <c r="L96" s="217"/>
      <c r="M96" s="217"/>
      <c r="N96" s="217"/>
    </row>
    <row r="97" spans="5:14" ht="12.75">
      <c r="E97" s="217"/>
      <c r="F97" s="217"/>
      <c r="G97" s="217"/>
      <c r="H97" s="217"/>
      <c r="I97" s="217"/>
      <c r="J97" s="217"/>
      <c r="K97" s="217"/>
      <c r="L97" s="217"/>
      <c r="M97" s="217"/>
      <c r="N97" s="217"/>
    </row>
    <row r="98" spans="5:14" ht="12.75">
      <c r="E98" s="217"/>
      <c r="F98" s="217"/>
      <c r="G98" s="217"/>
      <c r="H98" s="217"/>
      <c r="I98" s="217"/>
      <c r="J98" s="217"/>
      <c r="K98" s="217"/>
      <c r="L98" s="217"/>
      <c r="M98" s="217"/>
      <c r="N98" s="217"/>
    </row>
    <row r="99" spans="5:14" ht="12.75">
      <c r="E99" s="217"/>
      <c r="F99" s="217"/>
      <c r="G99" s="217"/>
      <c r="H99" s="217"/>
      <c r="I99" s="217"/>
      <c r="J99" s="217"/>
      <c r="K99" s="217"/>
      <c r="L99" s="217"/>
      <c r="M99" s="217"/>
      <c r="N99" s="217"/>
    </row>
    <row r="100" spans="5:14" ht="12.75">
      <c r="E100" s="217"/>
      <c r="F100" s="217"/>
      <c r="G100" s="217"/>
      <c r="H100" s="217"/>
      <c r="I100" s="217"/>
      <c r="J100" s="217"/>
      <c r="K100" s="217"/>
      <c r="L100" s="217"/>
      <c r="M100" s="217"/>
      <c r="N100" s="217"/>
    </row>
    <row r="101" spans="5:14" ht="12.75">
      <c r="E101" s="217"/>
      <c r="F101" s="217"/>
      <c r="G101" s="217"/>
      <c r="H101" s="217"/>
      <c r="I101" s="217"/>
      <c r="J101" s="217"/>
      <c r="K101" s="217"/>
      <c r="L101" s="217"/>
      <c r="M101" s="217"/>
      <c r="N101" s="217"/>
    </row>
    <row r="102" spans="5:14" ht="12.75">
      <c r="E102" s="217"/>
      <c r="F102" s="217"/>
      <c r="G102" s="217"/>
      <c r="H102" s="217"/>
      <c r="I102" s="217"/>
      <c r="J102" s="217"/>
      <c r="K102" s="217"/>
      <c r="L102" s="217"/>
      <c r="M102" s="217"/>
      <c r="N102" s="217"/>
    </row>
    <row r="103" spans="5:14" ht="12.75">
      <c r="E103" s="217"/>
      <c r="F103" s="217"/>
      <c r="G103" s="217"/>
      <c r="H103" s="217"/>
      <c r="I103" s="217"/>
      <c r="J103" s="217"/>
      <c r="K103" s="217"/>
      <c r="L103" s="217"/>
      <c r="M103" s="217"/>
      <c r="N103" s="217"/>
    </row>
    <row r="104" spans="5:14" ht="12.75">
      <c r="E104" s="217"/>
      <c r="F104" s="217"/>
      <c r="G104" s="217"/>
      <c r="H104" s="217"/>
      <c r="I104" s="217"/>
      <c r="J104" s="217"/>
      <c r="K104" s="217"/>
      <c r="L104" s="217"/>
      <c r="M104" s="217"/>
      <c r="N104" s="217"/>
    </row>
    <row r="105" spans="5:14" ht="12.75">
      <c r="E105" s="217"/>
      <c r="F105" s="217"/>
      <c r="G105" s="217"/>
      <c r="H105" s="217"/>
      <c r="I105" s="217"/>
      <c r="J105" s="217"/>
      <c r="K105" s="217"/>
      <c r="L105" s="217"/>
      <c r="M105" s="217"/>
      <c r="N105" s="217"/>
    </row>
    <row r="106" spans="5:14" ht="12.75">
      <c r="E106" s="217"/>
      <c r="F106" s="217"/>
      <c r="G106" s="217"/>
      <c r="H106" s="217"/>
      <c r="I106" s="217"/>
      <c r="J106" s="217"/>
      <c r="K106" s="217"/>
      <c r="L106" s="217"/>
      <c r="M106" s="217"/>
      <c r="N106" s="217"/>
    </row>
    <row r="107" spans="5:14" ht="12.75">
      <c r="E107" s="217"/>
      <c r="F107" s="217"/>
      <c r="G107" s="217"/>
      <c r="H107" s="217"/>
      <c r="I107" s="217"/>
      <c r="J107" s="217"/>
      <c r="K107" s="217"/>
      <c r="L107" s="217"/>
      <c r="M107" s="217"/>
      <c r="N107" s="217"/>
    </row>
    <row r="108" spans="5:14" ht="12.75">
      <c r="E108" s="217"/>
      <c r="F108" s="217"/>
      <c r="G108" s="217"/>
      <c r="H108" s="217"/>
      <c r="I108" s="217"/>
      <c r="J108" s="217"/>
      <c r="K108" s="217"/>
      <c r="L108" s="217"/>
      <c r="M108" s="217"/>
      <c r="N108" s="217"/>
    </row>
    <row r="109" spans="5:14" ht="12.75">
      <c r="E109" s="217"/>
      <c r="F109" s="217"/>
      <c r="G109" s="217"/>
      <c r="H109" s="217"/>
      <c r="I109" s="217"/>
      <c r="J109" s="217"/>
      <c r="K109" s="217"/>
      <c r="L109" s="217"/>
      <c r="M109" s="217"/>
      <c r="N109" s="217"/>
    </row>
    <row r="110" spans="5:14" ht="12.75">
      <c r="E110" s="217"/>
      <c r="F110" s="217"/>
      <c r="G110" s="217"/>
      <c r="H110" s="217"/>
      <c r="I110" s="217"/>
      <c r="J110" s="217"/>
      <c r="K110" s="217"/>
      <c r="L110" s="217"/>
      <c r="M110" s="217"/>
      <c r="N110" s="217"/>
    </row>
    <row r="111" spans="5:14" ht="12.75">
      <c r="E111" s="217"/>
      <c r="F111" s="217"/>
      <c r="G111" s="217"/>
      <c r="H111" s="217"/>
      <c r="I111" s="217"/>
      <c r="J111" s="217"/>
      <c r="K111" s="217"/>
      <c r="L111" s="217"/>
      <c r="M111" s="217"/>
      <c r="N111" s="217"/>
    </row>
    <row r="112" spans="5:14" ht="12.75">
      <c r="E112" s="217"/>
      <c r="F112" s="217"/>
      <c r="G112" s="217"/>
      <c r="H112" s="217"/>
      <c r="I112" s="217"/>
      <c r="J112" s="217"/>
      <c r="K112" s="217"/>
      <c r="L112" s="217"/>
      <c r="M112" s="217"/>
      <c r="N112" s="217"/>
    </row>
    <row r="113" spans="5:14" ht="12.75">
      <c r="E113" s="217"/>
      <c r="F113" s="217"/>
      <c r="G113" s="217"/>
      <c r="H113" s="217"/>
      <c r="I113" s="217"/>
      <c r="J113" s="217"/>
      <c r="K113" s="217"/>
      <c r="L113" s="217"/>
      <c r="M113" s="217"/>
      <c r="N113" s="217"/>
    </row>
    <row r="114" spans="5:14" ht="12.75">
      <c r="E114" s="217"/>
      <c r="F114" s="217"/>
      <c r="G114" s="217"/>
      <c r="H114" s="217"/>
      <c r="I114" s="217"/>
      <c r="J114" s="217"/>
      <c r="K114" s="217"/>
      <c r="L114" s="217"/>
      <c r="M114" s="217"/>
      <c r="N114" s="217"/>
    </row>
    <row r="115" spans="5:14" ht="12.75">
      <c r="E115" s="217"/>
      <c r="F115" s="217"/>
      <c r="G115" s="217"/>
      <c r="H115" s="217"/>
      <c r="I115" s="217"/>
      <c r="J115" s="217"/>
      <c r="K115" s="217"/>
      <c r="L115" s="217"/>
      <c r="M115" s="217"/>
      <c r="N115" s="217"/>
    </row>
    <row r="116" spans="5:14" ht="12.75">
      <c r="E116" s="217"/>
      <c r="F116" s="217"/>
      <c r="G116" s="217"/>
      <c r="H116" s="217"/>
      <c r="I116" s="217"/>
      <c r="J116" s="217"/>
      <c r="K116" s="217"/>
      <c r="L116" s="217"/>
      <c r="M116" s="217"/>
      <c r="N116" s="217"/>
    </row>
    <row r="117" spans="5:14" ht="12.75">
      <c r="E117" s="217"/>
      <c r="F117" s="217"/>
      <c r="G117" s="217"/>
      <c r="H117" s="217"/>
      <c r="I117" s="217"/>
      <c r="J117" s="217"/>
      <c r="K117" s="217"/>
      <c r="L117" s="217"/>
      <c r="M117" s="217"/>
      <c r="N117" s="217"/>
    </row>
    <row r="118" spans="5:14" ht="12.75">
      <c r="E118" s="217"/>
      <c r="F118" s="217"/>
      <c r="G118" s="217"/>
      <c r="H118" s="217"/>
      <c r="I118" s="217"/>
      <c r="J118" s="217"/>
      <c r="K118" s="217"/>
      <c r="L118" s="217"/>
      <c r="M118" s="217"/>
      <c r="N118" s="217"/>
    </row>
    <row r="119" spans="5:14" ht="12.75">
      <c r="E119" s="217"/>
      <c r="F119" s="217"/>
      <c r="G119" s="217"/>
      <c r="H119" s="217"/>
      <c r="I119" s="217"/>
      <c r="J119" s="217"/>
      <c r="K119" s="217"/>
      <c r="L119" s="217"/>
      <c r="M119" s="217"/>
      <c r="N119" s="217"/>
    </row>
    <row r="120" spans="5:14" ht="12.75">
      <c r="E120" s="217"/>
      <c r="F120" s="217"/>
      <c r="G120" s="217"/>
      <c r="H120" s="217"/>
      <c r="I120" s="217"/>
      <c r="J120" s="217"/>
      <c r="K120" s="217"/>
      <c r="L120" s="217"/>
      <c r="M120" s="217"/>
      <c r="N120" s="217"/>
    </row>
    <row r="121" spans="5:14" ht="12.75">
      <c r="E121" s="217"/>
      <c r="F121" s="217"/>
      <c r="G121" s="217"/>
      <c r="H121" s="217"/>
      <c r="I121" s="217"/>
      <c r="J121" s="217"/>
      <c r="K121" s="217"/>
      <c r="L121" s="217"/>
      <c r="M121" s="217"/>
      <c r="N121" s="217"/>
    </row>
    <row r="122" spans="5:14" ht="12.75">
      <c r="E122" s="217"/>
      <c r="F122" s="217"/>
      <c r="G122" s="217"/>
      <c r="H122" s="217"/>
      <c r="I122" s="217"/>
      <c r="J122" s="217"/>
      <c r="K122" s="217"/>
      <c r="L122" s="217"/>
      <c r="M122" s="217"/>
      <c r="N122" s="217"/>
    </row>
    <row r="123" spans="5:14" ht="12.75">
      <c r="E123" s="217"/>
      <c r="F123" s="217"/>
      <c r="G123" s="217"/>
      <c r="H123" s="217"/>
      <c r="I123" s="217"/>
      <c r="J123" s="217"/>
      <c r="K123" s="217"/>
      <c r="L123" s="217"/>
      <c r="M123" s="217"/>
      <c r="N123" s="217"/>
    </row>
    <row r="124" spans="5:14" ht="12.75">
      <c r="E124" s="217"/>
      <c r="F124" s="217"/>
      <c r="G124" s="217"/>
      <c r="H124" s="217"/>
      <c r="I124" s="217"/>
      <c r="J124" s="217"/>
      <c r="K124" s="217"/>
      <c r="L124" s="217"/>
      <c r="M124" s="217"/>
      <c r="N124" s="217"/>
    </row>
    <row r="125" spans="5:14" ht="12.75">
      <c r="E125" s="217"/>
      <c r="F125" s="217"/>
      <c r="G125" s="217"/>
      <c r="H125" s="217"/>
      <c r="I125" s="217"/>
      <c r="J125" s="217"/>
      <c r="K125" s="217"/>
      <c r="L125" s="217"/>
      <c r="M125" s="217"/>
      <c r="N125" s="217"/>
    </row>
    <row r="126" spans="5:14" ht="12.75">
      <c r="E126" s="217"/>
      <c r="F126" s="217"/>
      <c r="G126" s="217"/>
      <c r="H126" s="217"/>
      <c r="I126" s="217"/>
      <c r="J126" s="217"/>
      <c r="K126" s="217"/>
      <c r="L126" s="217"/>
      <c r="M126" s="217"/>
      <c r="N126" s="217"/>
    </row>
    <row r="127" spans="5:14" ht="12.75">
      <c r="E127" s="217"/>
      <c r="F127" s="217"/>
      <c r="G127" s="217"/>
      <c r="H127" s="217"/>
      <c r="I127" s="217"/>
      <c r="J127" s="217"/>
      <c r="K127" s="217"/>
      <c r="L127" s="217"/>
      <c r="M127" s="217"/>
      <c r="N127" s="217"/>
    </row>
    <row r="128" spans="5:14" ht="12.75">
      <c r="E128" s="217"/>
      <c r="F128" s="217"/>
      <c r="G128" s="217"/>
      <c r="H128" s="217"/>
      <c r="I128" s="217"/>
      <c r="J128" s="217"/>
      <c r="K128" s="217"/>
      <c r="L128" s="217"/>
      <c r="M128" s="217"/>
      <c r="N128" s="217"/>
    </row>
    <row r="129" spans="5:14" ht="12.75">
      <c r="E129" s="217"/>
      <c r="F129" s="217"/>
      <c r="G129" s="217"/>
      <c r="H129" s="217"/>
      <c r="I129" s="217"/>
      <c r="J129" s="217"/>
      <c r="K129" s="217"/>
      <c r="L129" s="217"/>
      <c r="M129" s="217"/>
      <c r="N129" s="217"/>
    </row>
    <row r="130" spans="5:14" ht="12.75">
      <c r="E130" s="217"/>
      <c r="F130" s="217"/>
      <c r="G130" s="217"/>
      <c r="H130" s="217"/>
      <c r="I130" s="217"/>
      <c r="J130" s="217"/>
      <c r="K130" s="217"/>
      <c r="L130" s="217"/>
      <c r="M130" s="217"/>
      <c r="N130" s="217"/>
    </row>
    <row r="131" spans="5:14" ht="12.75">
      <c r="E131" s="217"/>
      <c r="F131" s="217"/>
      <c r="G131" s="217"/>
      <c r="H131" s="217"/>
      <c r="I131" s="217"/>
      <c r="J131" s="217"/>
      <c r="K131" s="217"/>
      <c r="L131" s="217"/>
      <c r="M131" s="217"/>
      <c r="N131" s="217"/>
    </row>
    <row r="132" spans="5:14" ht="12.75">
      <c r="E132" s="217"/>
      <c r="F132" s="217"/>
      <c r="G132" s="217"/>
      <c r="H132" s="217"/>
      <c r="I132" s="217"/>
      <c r="J132" s="217"/>
      <c r="K132" s="217"/>
      <c r="L132" s="217"/>
      <c r="M132" s="217"/>
      <c r="N132" s="217"/>
    </row>
    <row r="133" spans="5:14" ht="12.75">
      <c r="E133" s="217"/>
      <c r="F133" s="217"/>
      <c r="G133" s="217"/>
      <c r="H133" s="217"/>
      <c r="I133" s="217"/>
      <c r="J133" s="217"/>
      <c r="K133" s="217"/>
      <c r="L133" s="217"/>
      <c r="M133" s="217"/>
      <c r="N133" s="217"/>
    </row>
    <row r="134" spans="5:14" ht="12.75">
      <c r="E134" s="217"/>
      <c r="F134" s="217"/>
      <c r="G134" s="217"/>
      <c r="H134" s="217"/>
      <c r="I134" s="217"/>
      <c r="J134" s="217"/>
      <c r="K134" s="217"/>
      <c r="L134" s="217"/>
      <c r="M134" s="217"/>
      <c r="N134" s="217"/>
    </row>
    <row r="135" spans="5:14" ht="12.75">
      <c r="E135" s="217"/>
      <c r="F135" s="217"/>
      <c r="G135" s="217"/>
      <c r="H135" s="217"/>
      <c r="I135" s="217"/>
      <c r="J135" s="217"/>
      <c r="K135" s="217"/>
      <c r="L135" s="217"/>
      <c r="M135" s="217"/>
      <c r="N135" s="217"/>
    </row>
    <row r="136" spans="5:14" ht="12.75">
      <c r="E136" s="217"/>
      <c r="F136" s="217"/>
      <c r="G136" s="217"/>
      <c r="H136" s="217"/>
      <c r="I136" s="217"/>
      <c r="J136" s="217"/>
      <c r="K136" s="217"/>
      <c r="L136" s="217"/>
      <c r="M136" s="217"/>
      <c r="N136" s="217"/>
    </row>
    <row r="137" spans="5:14" ht="12.75">
      <c r="E137" s="217"/>
      <c r="F137" s="217"/>
      <c r="G137" s="217"/>
      <c r="H137" s="217"/>
      <c r="I137" s="217"/>
      <c r="J137" s="217"/>
      <c r="K137" s="217"/>
      <c r="L137" s="217"/>
      <c r="M137" s="217"/>
      <c r="N137" s="217"/>
    </row>
    <row r="138" spans="5:14" ht="12.75">
      <c r="E138" s="217"/>
      <c r="F138" s="217"/>
      <c r="G138" s="217"/>
      <c r="H138" s="217"/>
      <c r="I138" s="217"/>
      <c r="J138" s="217"/>
      <c r="K138" s="217"/>
      <c r="L138" s="217"/>
      <c r="M138" s="217"/>
      <c r="N138" s="217"/>
    </row>
    <row r="139" spans="5:14" ht="12.75">
      <c r="E139" s="217"/>
      <c r="F139" s="217"/>
      <c r="G139" s="217"/>
      <c r="H139" s="217"/>
      <c r="I139" s="217"/>
      <c r="J139" s="217"/>
      <c r="K139" s="217"/>
      <c r="L139" s="217"/>
      <c r="M139" s="217"/>
      <c r="N139" s="217"/>
    </row>
    <row r="140" spans="5:14" ht="12.75">
      <c r="E140" s="217"/>
      <c r="F140" s="217"/>
      <c r="G140" s="217"/>
      <c r="H140" s="217"/>
      <c r="I140" s="217"/>
      <c r="J140" s="217"/>
      <c r="K140" s="217"/>
      <c r="L140" s="217"/>
      <c r="M140" s="217"/>
      <c r="N140" s="217"/>
    </row>
    <row r="141" spans="5:14" ht="12.75">
      <c r="E141" s="217"/>
      <c r="F141" s="217"/>
      <c r="G141" s="217"/>
      <c r="H141" s="217"/>
      <c r="I141" s="217"/>
      <c r="J141" s="217"/>
      <c r="K141" s="217"/>
      <c r="L141" s="217"/>
      <c r="M141" s="217"/>
      <c r="N141" s="217"/>
    </row>
    <row r="142" spans="5:14" ht="12.75">
      <c r="E142" s="217"/>
      <c r="F142" s="217"/>
      <c r="G142" s="217"/>
      <c r="H142" s="217"/>
      <c r="I142" s="217"/>
      <c r="J142" s="217"/>
      <c r="K142" s="217"/>
      <c r="L142" s="217"/>
      <c r="M142" s="217"/>
      <c r="N142" s="217"/>
    </row>
    <row r="143" spans="5:14" ht="12.75">
      <c r="E143" s="217"/>
      <c r="F143" s="217"/>
      <c r="G143" s="217"/>
      <c r="H143" s="217"/>
      <c r="I143" s="217"/>
      <c r="J143" s="217"/>
      <c r="K143" s="217"/>
      <c r="L143" s="217"/>
      <c r="M143" s="217"/>
      <c r="N143" s="217"/>
    </row>
    <row r="144" spans="5:14" ht="12.75">
      <c r="E144" s="217"/>
      <c r="F144" s="217"/>
      <c r="G144" s="217"/>
      <c r="H144" s="217"/>
      <c r="I144" s="217"/>
      <c r="J144" s="217"/>
      <c r="K144" s="217"/>
      <c r="L144" s="217"/>
      <c r="M144" s="217"/>
      <c r="N144" s="217"/>
    </row>
    <row r="145" spans="5:14" ht="12.75">
      <c r="E145" s="217"/>
      <c r="F145" s="217"/>
      <c r="G145" s="217"/>
      <c r="H145" s="217"/>
      <c r="I145" s="217"/>
      <c r="J145" s="217"/>
      <c r="K145" s="217"/>
      <c r="L145" s="217"/>
      <c r="M145" s="217"/>
      <c r="N145" s="217"/>
    </row>
    <row r="146" spans="5:14" ht="12.75">
      <c r="E146" s="217"/>
      <c r="F146" s="217"/>
      <c r="G146" s="217"/>
      <c r="H146" s="217"/>
      <c r="I146" s="217"/>
      <c r="J146" s="217"/>
      <c r="K146" s="217"/>
      <c r="L146" s="217"/>
      <c r="M146" s="217"/>
      <c r="N146" s="217"/>
    </row>
    <row r="147" spans="5:14" ht="12.75">
      <c r="E147" s="217"/>
      <c r="F147" s="217"/>
      <c r="G147" s="217"/>
      <c r="H147" s="217"/>
      <c r="I147" s="217"/>
      <c r="J147" s="217"/>
      <c r="K147" s="217"/>
      <c r="L147" s="217"/>
      <c r="M147" s="217"/>
      <c r="N147" s="217"/>
    </row>
    <row r="148" spans="5:14" ht="12.75">
      <c r="E148" s="217"/>
      <c r="F148" s="217"/>
      <c r="G148" s="217"/>
      <c r="H148" s="217"/>
      <c r="I148" s="217"/>
      <c r="J148" s="217"/>
      <c r="K148" s="217"/>
      <c r="L148" s="217"/>
      <c r="M148" s="217"/>
      <c r="N148" s="217"/>
    </row>
    <row r="149" spans="5:14" ht="12.75">
      <c r="E149" s="217"/>
      <c r="F149" s="217"/>
      <c r="G149" s="217"/>
      <c r="H149" s="217"/>
      <c r="I149" s="217"/>
      <c r="J149" s="217"/>
      <c r="K149" s="217"/>
      <c r="L149" s="217"/>
      <c r="M149" s="217"/>
      <c r="N149" s="217"/>
    </row>
    <row r="150" spans="5:14" ht="12.75">
      <c r="E150" s="217"/>
      <c r="F150" s="217"/>
      <c r="G150" s="217"/>
      <c r="H150" s="217"/>
      <c r="I150" s="217"/>
      <c r="J150" s="217"/>
      <c r="K150" s="217"/>
      <c r="L150" s="217"/>
      <c r="M150" s="217"/>
      <c r="N150" s="217"/>
    </row>
    <row r="151" spans="5:14" ht="12.75">
      <c r="E151" s="217"/>
      <c r="F151" s="217"/>
      <c r="G151" s="217"/>
      <c r="H151" s="217"/>
      <c r="I151" s="217"/>
      <c r="J151" s="217"/>
      <c r="K151" s="217"/>
      <c r="L151" s="217"/>
      <c r="M151" s="217"/>
      <c r="N151" s="217"/>
    </row>
    <row r="152" spans="5:14" ht="12.75">
      <c r="E152" s="217"/>
      <c r="F152" s="217"/>
      <c r="G152" s="217"/>
      <c r="H152" s="217"/>
      <c r="I152" s="217"/>
      <c r="J152" s="217"/>
      <c r="K152" s="217"/>
      <c r="L152" s="217"/>
      <c r="M152" s="217"/>
      <c r="N152" s="217"/>
    </row>
    <row r="153" spans="5:14" ht="12.75">
      <c r="E153" s="217"/>
      <c r="F153" s="217"/>
      <c r="G153" s="217"/>
      <c r="H153" s="217"/>
      <c r="I153" s="217"/>
      <c r="J153" s="217"/>
      <c r="K153" s="217"/>
      <c r="L153" s="217"/>
      <c r="M153" s="217"/>
      <c r="N153" s="217"/>
    </row>
    <row r="154" spans="5:14" ht="12.75">
      <c r="E154" s="217"/>
      <c r="F154" s="217"/>
      <c r="G154" s="217"/>
      <c r="H154" s="217"/>
      <c r="I154" s="217"/>
      <c r="J154" s="217"/>
      <c r="K154" s="217"/>
      <c r="L154" s="217"/>
      <c r="M154" s="217"/>
      <c r="N154" s="217"/>
    </row>
    <row r="155" spans="5:14" ht="12.75">
      <c r="E155" s="217"/>
      <c r="F155" s="217"/>
      <c r="G155" s="217"/>
      <c r="H155" s="217"/>
      <c r="I155" s="217"/>
      <c r="J155" s="217"/>
      <c r="K155" s="217"/>
      <c r="L155" s="217"/>
      <c r="M155" s="217"/>
      <c r="N155" s="217"/>
    </row>
    <row r="156" spans="5:14" ht="12.75">
      <c r="E156" s="217"/>
      <c r="F156" s="217"/>
      <c r="G156" s="217"/>
      <c r="H156" s="217"/>
      <c r="I156" s="217"/>
      <c r="J156" s="217"/>
      <c r="K156" s="217"/>
      <c r="L156" s="217"/>
      <c r="M156" s="217"/>
      <c r="N156" s="217"/>
    </row>
    <row r="157" spans="5:14" ht="12.75">
      <c r="E157" s="217"/>
      <c r="F157" s="217"/>
      <c r="G157" s="217"/>
      <c r="H157" s="217"/>
      <c r="I157" s="217"/>
      <c r="J157" s="217"/>
      <c r="K157" s="217"/>
      <c r="L157" s="217"/>
      <c r="M157" s="217"/>
      <c r="N157" s="217"/>
    </row>
    <row r="158" spans="5:14" ht="12.75">
      <c r="E158" s="217"/>
      <c r="F158" s="217"/>
      <c r="G158" s="217"/>
      <c r="H158" s="217"/>
      <c r="I158" s="217"/>
      <c r="J158" s="217"/>
      <c r="K158" s="217"/>
      <c r="L158" s="217"/>
      <c r="M158" s="217"/>
      <c r="N158" s="217"/>
    </row>
    <row r="159" spans="5:14" ht="12.75">
      <c r="E159" s="217"/>
      <c r="F159" s="217"/>
      <c r="G159" s="217"/>
      <c r="H159" s="217"/>
      <c r="I159" s="217"/>
      <c r="J159" s="217"/>
      <c r="K159" s="217"/>
      <c r="L159" s="217"/>
      <c r="M159" s="217"/>
      <c r="N159" s="217"/>
    </row>
    <row r="160" spans="5:14" ht="12.75">
      <c r="E160" s="217"/>
      <c r="F160" s="217"/>
      <c r="G160" s="217"/>
      <c r="H160" s="217"/>
      <c r="I160" s="217"/>
      <c r="J160" s="217"/>
      <c r="K160" s="217"/>
      <c r="L160" s="217"/>
      <c r="M160" s="217"/>
      <c r="N160" s="217"/>
    </row>
    <row r="161" spans="5:14" ht="12.75">
      <c r="E161" s="217"/>
      <c r="F161" s="217"/>
      <c r="G161" s="217"/>
      <c r="H161" s="217"/>
      <c r="I161" s="217"/>
      <c r="J161" s="217"/>
      <c r="K161" s="217"/>
      <c r="L161" s="217"/>
      <c r="M161" s="217"/>
      <c r="N161" s="217"/>
    </row>
    <row r="162" spans="5:14" ht="12.75">
      <c r="E162" s="217"/>
      <c r="F162" s="217"/>
      <c r="G162" s="217"/>
      <c r="H162" s="217"/>
      <c r="I162" s="217"/>
      <c r="J162" s="217"/>
      <c r="K162" s="217"/>
      <c r="L162" s="217"/>
      <c r="M162" s="217"/>
      <c r="N162" s="217"/>
    </row>
    <row r="163" spans="5:14" ht="12.75">
      <c r="E163" s="217"/>
      <c r="F163" s="217"/>
      <c r="G163" s="217"/>
      <c r="H163" s="217"/>
      <c r="I163" s="217"/>
      <c r="J163" s="217"/>
      <c r="K163" s="217"/>
      <c r="L163" s="217"/>
      <c r="M163" s="217"/>
      <c r="N163" s="217"/>
    </row>
    <row r="164" spans="5:14" ht="12.75">
      <c r="E164" s="217"/>
      <c r="F164" s="217"/>
      <c r="G164" s="217"/>
      <c r="H164" s="217"/>
      <c r="I164" s="217"/>
      <c r="J164" s="217"/>
      <c r="K164" s="217"/>
      <c r="L164" s="217"/>
      <c r="M164" s="217"/>
      <c r="N164" s="217"/>
    </row>
    <row r="165" spans="5:14" ht="12.75">
      <c r="E165" s="217"/>
      <c r="F165" s="217"/>
      <c r="G165" s="217"/>
      <c r="H165" s="217"/>
      <c r="I165" s="217"/>
      <c r="J165" s="217"/>
      <c r="K165" s="217"/>
      <c r="L165" s="217"/>
      <c r="M165" s="217"/>
      <c r="N165" s="217"/>
    </row>
    <row r="166" spans="5:14" ht="12.75">
      <c r="E166" s="217"/>
      <c r="F166" s="217"/>
      <c r="G166" s="217"/>
      <c r="H166" s="217"/>
      <c r="I166" s="217"/>
      <c r="J166" s="217"/>
      <c r="K166" s="217"/>
      <c r="L166" s="217"/>
      <c r="M166" s="217"/>
      <c r="N166" s="217"/>
    </row>
    <row r="167" spans="5:14" ht="12.75">
      <c r="E167" s="217"/>
      <c r="F167" s="217"/>
      <c r="G167" s="217"/>
      <c r="H167" s="217"/>
      <c r="I167" s="217"/>
      <c r="J167" s="217"/>
      <c r="K167" s="217"/>
      <c r="L167" s="217"/>
      <c r="M167" s="217"/>
      <c r="N167" s="217"/>
    </row>
  </sheetData>
  <mergeCells count="3">
    <mergeCell ref="B2:N2"/>
    <mergeCell ref="B3:N3"/>
    <mergeCell ref="B4:N4"/>
  </mergeCells>
  <printOptions horizontalCentered="1"/>
  <pageMargins left="0.7480314960629921" right="0.7480314960629921" top="0.984251968503937" bottom="0.984251968503937" header="0.5118110236220472" footer="0.5118110236220472"/>
  <pageSetup horizontalDpi="600" verticalDpi="600" orientation="landscape" paperSize="9" scale="80" r:id="rId1"/>
  <headerFooter alignWithMargins="0">
    <oddFooter>&amp;CPage &amp;P of &amp;N</oddFooter>
  </headerFooter>
  <rowBreaks count="1" manualBreakCount="1">
    <brk id="35" min="1" max="13" man="1"/>
  </rowBreaks>
  <ignoredErrors>
    <ignoredError sqref="D23 D38" numberStoredAsText="1"/>
  </ignoredErrors>
</worksheet>
</file>

<file path=xl/worksheets/sheet12.xml><?xml version="1.0" encoding="utf-8"?>
<worksheet xmlns="http://schemas.openxmlformats.org/spreadsheetml/2006/main" xmlns:r="http://schemas.openxmlformats.org/officeDocument/2006/relationships">
  <dimension ref="B2:R72"/>
  <sheetViews>
    <sheetView showGridLines="0" zoomScaleSheetLayoutView="100" workbookViewId="0" topLeftCell="A1">
      <pane xSplit="3" ySplit="6" topLeftCell="D41" activePane="bottomRight" state="frozen"/>
      <selection pane="topLeft" activeCell="A1" sqref="A1"/>
      <selection pane="topRight" activeCell="D1" sqref="D1"/>
      <selection pane="bottomLeft" activeCell="A7" sqref="A7"/>
      <selection pane="bottomRight" activeCell="F58" sqref="F58"/>
    </sheetView>
  </sheetViews>
  <sheetFormatPr defaultColWidth="9.140625" defaultRowHeight="12.75"/>
  <cols>
    <col min="1" max="1" width="5.140625" style="211" customWidth="1"/>
    <col min="2" max="2" width="5.7109375" style="211" customWidth="1"/>
    <col min="3" max="3" width="36.00390625" style="211" customWidth="1"/>
    <col min="4" max="7" width="11.57421875" style="211" bestFit="1" customWidth="1"/>
    <col min="8" max="11" width="11.00390625" style="211" customWidth="1"/>
    <col min="12" max="12" width="11.140625" style="211" customWidth="1"/>
    <col min="13" max="13" width="11.00390625" style="211" customWidth="1"/>
    <col min="14" max="14" width="5.8515625" style="211" customWidth="1"/>
    <col min="15" max="16384" width="9.140625" style="211" customWidth="1"/>
  </cols>
  <sheetData>
    <row r="1" ht="13.5" thickBot="1"/>
    <row r="2" spans="2:13" ht="23.25">
      <c r="B2" s="434" t="s">
        <v>445</v>
      </c>
      <c r="C2" s="435"/>
      <c r="D2" s="435"/>
      <c r="E2" s="435"/>
      <c r="F2" s="435"/>
      <c r="G2" s="435"/>
      <c r="H2" s="435"/>
      <c r="I2" s="435"/>
      <c r="J2" s="435"/>
      <c r="K2" s="435"/>
      <c r="L2" s="435"/>
      <c r="M2" s="436"/>
    </row>
    <row r="3" spans="2:13" ht="21">
      <c r="B3" s="477" t="s">
        <v>205</v>
      </c>
      <c r="C3" s="478"/>
      <c r="D3" s="478"/>
      <c r="E3" s="478"/>
      <c r="F3" s="478"/>
      <c r="G3" s="478"/>
      <c r="H3" s="478"/>
      <c r="I3" s="478"/>
      <c r="J3" s="478"/>
      <c r="K3" s="478"/>
      <c r="L3" s="478"/>
      <c r="M3" s="479"/>
    </row>
    <row r="4" spans="2:13" ht="16.5" thickBot="1">
      <c r="B4" s="480" t="s">
        <v>95</v>
      </c>
      <c r="C4" s="481"/>
      <c r="D4" s="481"/>
      <c r="E4" s="481"/>
      <c r="F4" s="481"/>
      <c r="G4" s="481"/>
      <c r="H4" s="481"/>
      <c r="I4" s="481"/>
      <c r="J4" s="481"/>
      <c r="K4" s="481"/>
      <c r="L4" s="481"/>
      <c r="M4" s="482"/>
    </row>
    <row r="5" spans="2:13" ht="12.75">
      <c r="B5" s="9"/>
      <c r="C5" s="10"/>
      <c r="D5" s="214" t="s">
        <v>292</v>
      </c>
      <c r="E5" s="215" t="s">
        <v>293</v>
      </c>
      <c r="F5" s="215" t="s">
        <v>294</v>
      </c>
      <c r="G5" s="215" t="s">
        <v>295</v>
      </c>
      <c r="H5" s="214" t="s">
        <v>296</v>
      </c>
      <c r="I5" s="214" t="s">
        <v>297</v>
      </c>
      <c r="J5" s="214" t="s">
        <v>298</v>
      </c>
      <c r="K5" s="214" t="s">
        <v>299</v>
      </c>
      <c r="L5" s="424" t="s">
        <v>300</v>
      </c>
      <c r="M5" s="216" t="s">
        <v>444</v>
      </c>
    </row>
    <row r="6" spans="2:13" ht="13.5" thickBot="1">
      <c r="B6" s="11"/>
      <c r="C6" s="12"/>
      <c r="D6" s="13" t="s">
        <v>96</v>
      </c>
      <c r="E6" s="13" t="s">
        <v>96</v>
      </c>
      <c r="F6" s="13" t="s">
        <v>96</v>
      </c>
      <c r="G6" s="13" t="s">
        <v>96</v>
      </c>
      <c r="H6" s="13" t="s">
        <v>96</v>
      </c>
      <c r="I6" s="13" t="s">
        <v>96</v>
      </c>
      <c r="J6" s="13" t="s">
        <v>96</v>
      </c>
      <c r="K6" s="13" t="s">
        <v>96</v>
      </c>
      <c r="L6" s="13" t="s">
        <v>96</v>
      </c>
      <c r="M6" s="14" t="s">
        <v>96</v>
      </c>
    </row>
    <row r="7" spans="2:14" ht="12.75">
      <c r="B7" s="163" t="s">
        <v>206</v>
      </c>
      <c r="C7" s="164"/>
      <c r="D7" s="164"/>
      <c r="E7" s="164"/>
      <c r="F7" s="164"/>
      <c r="G7" s="164"/>
      <c r="H7" s="164"/>
      <c r="I7" s="164"/>
      <c r="J7" s="164"/>
      <c r="K7" s="164"/>
      <c r="L7" s="164"/>
      <c r="M7" s="165"/>
      <c r="N7" s="212"/>
    </row>
    <row r="8" spans="2:15" ht="12.75">
      <c r="B8" s="449" t="s">
        <v>207</v>
      </c>
      <c r="C8" s="458"/>
      <c r="D8" s="15">
        <f>'SCI-N&amp;T'!D16</f>
        <v>0</v>
      </c>
      <c r="E8" s="15">
        <f>'SCI-N&amp;T'!E16</f>
        <v>0</v>
      </c>
      <c r="F8" s="15">
        <f>'SCI-N&amp;T'!F16</f>
        <v>0</v>
      </c>
      <c r="G8" s="15">
        <f>'SCI-N&amp;T'!G16</f>
        <v>0</v>
      </c>
      <c r="H8" s="15">
        <f>'SCI-N&amp;T'!H16</f>
        <v>0</v>
      </c>
      <c r="I8" s="15">
        <f>'SCI-N&amp;T'!I16</f>
        <v>0</v>
      </c>
      <c r="J8" s="15">
        <f>'SCI-N&amp;T'!J16</f>
        <v>0</v>
      </c>
      <c r="K8" s="15">
        <f>'SCI-N&amp;T'!K16</f>
        <v>0</v>
      </c>
      <c r="L8" s="15">
        <f>'SCI-N&amp;T'!L16</f>
        <v>0</v>
      </c>
      <c r="M8" s="16">
        <f>'SCI-N&amp;T'!M16</f>
        <v>0</v>
      </c>
      <c r="O8" s="211" t="s">
        <v>371</v>
      </c>
    </row>
    <row r="9" spans="2:15" ht="12.75">
      <c r="B9" s="38" t="s">
        <v>209</v>
      </c>
      <c r="C9" s="37"/>
      <c r="D9" s="81">
        <f>'SCI-N&amp;T'!D27</f>
        <v>0</v>
      </c>
      <c r="E9" s="81">
        <f>'SCI-N&amp;T'!E27</f>
        <v>0</v>
      </c>
      <c r="F9" s="81" t="e">
        <f>'SCI-N&amp;T'!F27</f>
        <v>#DIV/0!</v>
      </c>
      <c r="G9" s="81" t="e">
        <f>'SCI-N&amp;T'!G27</f>
        <v>#DIV/0!</v>
      </c>
      <c r="H9" s="81" t="e">
        <f>'SCI-N&amp;T'!H27</f>
        <v>#DIV/0!</v>
      </c>
      <c r="I9" s="81" t="e">
        <f>'SCI-N&amp;T'!I27</f>
        <v>#DIV/0!</v>
      </c>
      <c r="J9" s="81" t="e">
        <f>'SCI-N&amp;T'!J27</f>
        <v>#DIV/0!</v>
      </c>
      <c r="K9" s="81" t="e">
        <f>'SCI-N&amp;T'!K27</f>
        <v>#DIV/0!</v>
      </c>
      <c r="L9" s="81" t="e">
        <f>'SCI-N&amp;T'!L27</f>
        <v>#DIV/0!</v>
      </c>
      <c r="M9" s="82" t="e">
        <f>'SCI-N&amp;T'!M27</f>
        <v>#DIV/0!</v>
      </c>
      <c r="O9" s="211" t="s">
        <v>340</v>
      </c>
    </row>
    <row r="10" spans="2:13" ht="12.75">
      <c r="B10" s="432" t="s">
        <v>208</v>
      </c>
      <c r="C10" s="443"/>
      <c r="D10" s="39">
        <f>SUM(D8:D9)</f>
        <v>0</v>
      </c>
      <c r="E10" s="39">
        <f aca="true" t="shared" si="0" ref="E10:M10">SUM(E8:E9)</f>
        <v>0</v>
      </c>
      <c r="F10" s="39" t="e">
        <f t="shared" si="0"/>
        <v>#DIV/0!</v>
      </c>
      <c r="G10" s="39" t="e">
        <f t="shared" si="0"/>
        <v>#DIV/0!</v>
      </c>
      <c r="H10" s="39" t="e">
        <f t="shared" si="0"/>
        <v>#DIV/0!</v>
      </c>
      <c r="I10" s="39" t="e">
        <f t="shared" si="0"/>
        <v>#DIV/0!</v>
      </c>
      <c r="J10" s="39" t="e">
        <f t="shared" si="0"/>
        <v>#DIV/0!</v>
      </c>
      <c r="K10" s="39" t="e">
        <f t="shared" si="0"/>
        <v>#DIV/0!</v>
      </c>
      <c r="L10" s="39" t="e">
        <f t="shared" si="0"/>
        <v>#DIV/0!</v>
      </c>
      <c r="M10" s="44" t="e">
        <f t="shared" si="0"/>
        <v>#DIV/0!</v>
      </c>
    </row>
    <row r="11" spans="2:15" ht="12.75">
      <c r="B11" s="449" t="s">
        <v>210</v>
      </c>
      <c r="C11" s="450"/>
      <c r="D11" s="39">
        <f>'SCI-N&amp;T'!D9+'SCI-N&amp;T'!D10</f>
        <v>0</v>
      </c>
      <c r="E11" s="39">
        <f>'SCI-N&amp;T'!E9+'SCI-N&amp;T'!E10</f>
        <v>0</v>
      </c>
      <c r="F11" s="39">
        <f>'SCI-N&amp;T'!F9+'SCI-N&amp;T'!F10</f>
        <v>0</v>
      </c>
      <c r="G11" s="39">
        <f>'SCI-N&amp;T'!G9+'SCI-N&amp;T'!G10</f>
        <v>0</v>
      </c>
      <c r="H11" s="39">
        <f>'SCI-N&amp;T'!H9+'SCI-N&amp;T'!H10</f>
        <v>0</v>
      </c>
      <c r="I11" s="39">
        <f>'SCI-N&amp;T'!I9+'SCI-N&amp;T'!I10</f>
        <v>0</v>
      </c>
      <c r="J11" s="39">
        <f>'SCI-N&amp;T'!J9+'SCI-N&amp;T'!J10</f>
        <v>0</v>
      </c>
      <c r="K11" s="39">
        <f>'SCI-N&amp;T'!K9+'SCI-N&amp;T'!K10</f>
        <v>0</v>
      </c>
      <c r="L11" s="39">
        <f>'SCI-N&amp;T'!L9+'SCI-N&amp;T'!L10</f>
        <v>0</v>
      </c>
      <c r="M11" s="44">
        <f>'SCI-N&amp;T'!M9+'SCI-N&amp;T'!M10</f>
        <v>0</v>
      </c>
      <c r="O11" s="211" t="s">
        <v>338</v>
      </c>
    </row>
    <row r="12" spans="2:13" ht="12.75">
      <c r="B12" s="449"/>
      <c r="C12" s="450"/>
      <c r="D12" s="39"/>
      <c r="E12" s="1"/>
      <c r="F12" s="1"/>
      <c r="G12" s="1"/>
      <c r="H12" s="1"/>
      <c r="I12" s="1"/>
      <c r="J12" s="1"/>
      <c r="K12" s="1"/>
      <c r="L12" s="1"/>
      <c r="M12" s="6"/>
    </row>
    <row r="13" spans="2:13" ht="12.75">
      <c r="B13" s="486" t="s">
        <v>211</v>
      </c>
      <c r="C13" s="511"/>
      <c r="D13" s="83" t="e">
        <f>D10/D11</f>
        <v>#DIV/0!</v>
      </c>
      <c r="E13" s="83" t="e">
        <f aca="true" t="shared" si="1" ref="E13:M13">E10/E11</f>
        <v>#DIV/0!</v>
      </c>
      <c r="F13" s="83" t="e">
        <f t="shared" si="1"/>
        <v>#DIV/0!</v>
      </c>
      <c r="G13" s="83" t="e">
        <f t="shared" si="1"/>
        <v>#DIV/0!</v>
      </c>
      <c r="H13" s="83" t="e">
        <f t="shared" si="1"/>
        <v>#DIV/0!</v>
      </c>
      <c r="I13" s="83" t="e">
        <f t="shared" si="1"/>
        <v>#DIV/0!</v>
      </c>
      <c r="J13" s="83" t="e">
        <f t="shared" si="1"/>
        <v>#DIV/0!</v>
      </c>
      <c r="K13" s="83" t="e">
        <f t="shared" si="1"/>
        <v>#DIV/0!</v>
      </c>
      <c r="L13" s="83" t="e">
        <f t="shared" si="1"/>
        <v>#DIV/0!</v>
      </c>
      <c r="M13" s="84" t="e">
        <f t="shared" si="1"/>
        <v>#DIV/0!</v>
      </c>
    </row>
    <row r="14" spans="2:13" ht="13.5" thickBot="1">
      <c r="B14" s="432"/>
      <c r="C14" s="443"/>
      <c r="D14" s="39"/>
      <c r="E14" s="39"/>
      <c r="F14" s="39"/>
      <c r="G14" s="39"/>
      <c r="H14" s="39"/>
      <c r="I14" s="39"/>
      <c r="J14" s="39"/>
      <c r="K14" s="39"/>
      <c r="L14" s="39"/>
      <c r="M14" s="45"/>
    </row>
    <row r="15" spans="2:13" ht="12.75">
      <c r="B15" s="163" t="s">
        <v>212</v>
      </c>
      <c r="C15" s="164"/>
      <c r="D15" s="164"/>
      <c r="E15" s="164"/>
      <c r="F15" s="164"/>
      <c r="G15" s="164"/>
      <c r="H15" s="164"/>
      <c r="I15" s="164"/>
      <c r="J15" s="164"/>
      <c r="K15" s="164"/>
      <c r="L15" s="164"/>
      <c r="M15" s="165"/>
    </row>
    <row r="16" spans="2:15" ht="12.75">
      <c r="B16" s="449" t="s">
        <v>213</v>
      </c>
      <c r="C16" s="458"/>
      <c r="D16" s="15">
        <f>SFP!E13</f>
        <v>0</v>
      </c>
      <c r="E16" s="15">
        <f>SFP!F13</f>
        <v>0</v>
      </c>
      <c r="F16" s="15">
        <f>SFP!G13</f>
        <v>0</v>
      </c>
      <c r="G16" s="15">
        <f>SFP!H13</f>
        <v>0</v>
      </c>
      <c r="H16" s="15">
        <f>SFP!I13</f>
        <v>0</v>
      </c>
      <c r="I16" s="15">
        <f>SFP!J13</f>
        <v>0</v>
      </c>
      <c r="J16" s="15">
        <f>SFP!K13</f>
        <v>0</v>
      </c>
      <c r="K16" s="15">
        <f>SFP!L13</f>
        <v>0</v>
      </c>
      <c r="L16" s="15">
        <f>SFP!M13</f>
        <v>0</v>
      </c>
      <c r="M16" s="16">
        <f>SFP!N13</f>
        <v>0</v>
      </c>
      <c r="O16" s="211" t="s">
        <v>372</v>
      </c>
    </row>
    <row r="17" spans="2:15" ht="12.75">
      <c r="B17" s="38" t="s">
        <v>214</v>
      </c>
      <c r="C17" s="37"/>
      <c r="D17" s="81">
        <f>-Reserves!D52</f>
        <v>0</v>
      </c>
      <c r="E17" s="81">
        <f>-Reserves!E52</f>
        <v>0</v>
      </c>
      <c r="F17" s="81">
        <f>-Reserves!F52</f>
        <v>0</v>
      </c>
      <c r="G17" s="81">
        <f>-Reserves!G52</f>
        <v>0</v>
      </c>
      <c r="H17" s="81">
        <f>-Reserves!H52</f>
        <v>0</v>
      </c>
      <c r="I17" s="81">
        <f>-Reserves!I52</f>
        <v>0</v>
      </c>
      <c r="J17" s="81">
        <f>-Reserves!J52</f>
        <v>0</v>
      </c>
      <c r="K17" s="81">
        <f>-Reserves!K52</f>
        <v>0</v>
      </c>
      <c r="L17" s="81">
        <f>-Reserves!L52</f>
        <v>0</v>
      </c>
      <c r="M17" s="82">
        <f>-Reserves!M52</f>
        <v>0</v>
      </c>
      <c r="O17" s="211" t="s">
        <v>373</v>
      </c>
    </row>
    <row r="18" spans="2:13" ht="12.75">
      <c r="B18" s="86" t="s">
        <v>215</v>
      </c>
      <c r="C18" s="87"/>
      <c r="D18" s="85">
        <f>SUM(D16:D17)</f>
        <v>0</v>
      </c>
      <c r="E18" s="85">
        <f aca="true" t="shared" si="2" ref="E18:M18">SUM(E16:E17)</f>
        <v>0</v>
      </c>
      <c r="F18" s="85">
        <f t="shared" si="2"/>
        <v>0</v>
      </c>
      <c r="G18" s="85">
        <f t="shared" si="2"/>
        <v>0</v>
      </c>
      <c r="H18" s="85">
        <f t="shared" si="2"/>
        <v>0</v>
      </c>
      <c r="I18" s="85">
        <f t="shared" si="2"/>
        <v>0</v>
      </c>
      <c r="J18" s="85">
        <f t="shared" si="2"/>
        <v>0</v>
      </c>
      <c r="K18" s="85">
        <f t="shared" si="2"/>
        <v>0</v>
      </c>
      <c r="L18" s="85">
        <f t="shared" si="2"/>
        <v>0</v>
      </c>
      <c r="M18" s="94">
        <f t="shared" si="2"/>
        <v>0</v>
      </c>
    </row>
    <row r="19" spans="2:13" ht="12.75">
      <c r="B19" s="88"/>
      <c r="C19" s="87"/>
      <c r="D19" s="85"/>
      <c r="E19" s="85"/>
      <c r="F19" s="85"/>
      <c r="G19" s="85"/>
      <c r="H19" s="85"/>
      <c r="I19" s="85"/>
      <c r="J19" s="85"/>
      <c r="K19" s="85"/>
      <c r="L19" s="85"/>
      <c r="M19" s="94"/>
    </row>
    <row r="20" spans="2:15" ht="12.75">
      <c r="B20" s="449" t="s">
        <v>216</v>
      </c>
      <c r="C20" s="458"/>
      <c r="D20" s="17">
        <f>SFP!E29</f>
        <v>0</v>
      </c>
      <c r="E20" s="17">
        <f>SFP!F29</f>
        <v>0</v>
      </c>
      <c r="F20" s="17">
        <f>SFP!G29</f>
        <v>0</v>
      </c>
      <c r="G20" s="17">
        <f>SFP!H29</f>
        <v>0</v>
      </c>
      <c r="H20" s="17">
        <f>SFP!I29</f>
        <v>0</v>
      </c>
      <c r="I20" s="17">
        <f>SFP!J29</f>
        <v>0</v>
      </c>
      <c r="J20" s="17">
        <f>SFP!K29</f>
        <v>0</v>
      </c>
      <c r="K20" s="17">
        <f>SFP!L29</f>
        <v>0</v>
      </c>
      <c r="L20" s="17">
        <f>SFP!M29</f>
        <v>0</v>
      </c>
      <c r="M20" s="18">
        <f>SFP!N29</f>
        <v>0</v>
      </c>
      <c r="O20" s="211" t="s">
        <v>374</v>
      </c>
    </row>
    <row r="21" spans="2:13" ht="12.75">
      <c r="B21" s="449" t="s">
        <v>217</v>
      </c>
      <c r="C21" s="450"/>
      <c r="D21" s="89">
        <f>D26*-1</f>
        <v>0</v>
      </c>
      <c r="E21" s="89">
        <f>E26*-1</f>
        <v>0</v>
      </c>
      <c r="F21" s="89">
        <f aca="true" t="shared" si="3" ref="F21:M21">F26*-1</f>
        <v>0</v>
      </c>
      <c r="G21" s="89">
        <f t="shared" si="3"/>
        <v>0</v>
      </c>
      <c r="H21" s="89">
        <f t="shared" si="3"/>
        <v>0</v>
      </c>
      <c r="I21" s="89">
        <f t="shared" si="3"/>
        <v>0</v>
      </c>
      <c r="J21" s="89">
        <f t="shared" si="3"/>
        <v>0</v>
      </c>
      <c r="K21" s="89">
        <f t="shared" si="3"/>
        <v>0</v>
      </c>
      <c r="L21" s="89">
        <f t="shared" si="3"/>
        <v>0</v>
      </c>
      <c r="M21" s="95">
        <f t="shared" si="3"/>
        <v>0</v>
      </c>
    </row>
    <row r="22" spans="2:13" ht="12.75">
      <c r="B22" s="449" t="s">
        <v>218</v>
      </c>
      <c r="C22" s="450"/>
      <c r="D22" s="17">
        <f>SUM(D20:D21)</f>
        <v>0</v>
      </c>
      <c r="E22" s="17">
        <f aca="true" t="shared" si="4" ref="E22:M22">SUM(E20:E21)</f>
        <v>0</v>
      </c>
      <c r="F22" s="17">
        <f t="shared" si="4"/>
        <v>0</v>
      </c>
      <c r="G22" s="17">
        <f t="shared" si="4"/>
        <v>0</v>
      </c>
      <c r="H22" s="17">
        <f t="shared" si="4"/>
        <v>0</v>
      </c>
      <c r="I22" s="17">
        <f t="shared" si="4"/>
        <v>0</v>
      </c>
      <c r="J22" s="17">
        <f t="shared" si="4"/>
        <v>0</v>
      </c>
      <c r="K22" s="17">
        <f t="shared" si="4"/>
        <v>0</v>
      </c>
      <c r="L22" s="17">
        <f t="shared" si="4"/>
        <v>0</v>
      </c>
      <c r="M22" s="18">
        <f t="shared" si="4"/>
        <v>0</v>
      </c>
    </row>
    <row r="23" spans="2:13" ht="12.75">
      <c r="B23" s="38"/>
      <c r="C23" s="205"/>
      <c r="D23" s="17"/>
      <c r="E23" s="17"/>
      <c r="F23" s="17"/>
      <c r="G23" s="17"/>
      <c r="H23" s="17"/>
      <c r="I23" s="17"/>
      <c r="J23" s="17"/>
      <c r="K23" s="17"/>
      <c r="L23" s="17"/>
      <c r="M23" s="18"/>
    </row>
    <row r="24" spans="2:13" ht="12.75">
      <c r="B24" s="47" t="s">
        <v>219</v>
      </c>
      <c r="C24" s="205"/>
      <c r="D24" s="91" t="e">
        <f>D18/D22</f>
        <v>#DIV/0!</v>
      </c>
      <c r="E24" s="91" t="e">
        <f aca="true" t="shared" si="5" ref="E24:M24">E18/E22</f>
        <v>#DIV/0!</v>
      </c>
      <c r="F24" s="91" t="e">
        <f t="shared" si="5"/>
        <v>#DIV/0!</v>
      </c>
      <c r="G24" s="91" t="e">
        <f t="shared" si="5"/>
        <v>#DIV/0!</v>
      </c>
      <c r="H24" s="91" t="e">
        <f t="shared" si="5"/>
        <v>#DIV/0!</v>
      </c>
      <c r="I24" s="91" t="e">
        <f t="shared" si="5"/>
        <v>#DIV/0!</v>
      </c>
      <c r="J24" s="91" t="e">
        <f t="shared" si="5"/>
        <v>#DIV/0!</v>
      </c>
      <c r="K24" s="91" t="e">
        <f t="shared" si="5"/>
        <v>#DIV/0!</v>
      </c>
      <c r="L24" s="91" t="e">
        <f t="shared" si="5"/>
        <v>#DIV/0!</v>
      </c>
      <c r="M24" s="96" t="e">
        <f t="shared" si="5"/>
        <v>#DIV/0!</v>
      </c>
    </row>
    <row r="25" spans="2:13" ht="12.75">
      <c r="B25" s="432"/>
      <c r="C25" s="443"/>
      <c r="D25" s="2"/>
      <c r="E25" s="2"/>
      <c r="F25" s="2"/>
      <c r="G25" s="2"/>
      <c r="H25" s="2"/>
      <c r="I25" s="2"/>
      <c r="J25" s="2"/>
      <c r="K25" s="2"/>
      <c r="L25" s="2"/>
      <c r="M25" s="7"/>
    </row>
    <row r="26" spans="2:13" ht="12.75">
      <c r="B26" s="432" t="s">
        <v>289</v>
      </c>
      <c r="C26" s="443"/>
      <c r="D26" s="2">
        <f>Reserves!D34</f>
        <v>0</v>
      </c>
      <c r="E26" s="2">
        <f>Reserves!E34</f>
        <v>0</v>
      </c>
      <c r="F26" s="2">
        <f>Reserves!F34</f>
        <v>0</v>
      </c>
      <c r="G26" s="2">
        <f>Reserves!G34</f>
        <v>0</v>
      </c>
      <c r="H26" s="2">
        <f>Reserves!H34</f>
        <v>0</v>
      </c>
      <c r="I26" s="2">
        <f>Reserves!I34</f>
        <v>0</v>
      </c>
      <c r="J26" s="2">
        <f>Reserves!J34</f>
        <v>0</v>
      </c>
      <c r="K26" s="2">
        <f>Reserves!K34</f>
        <v>0</v>
      </c>
      <c r="L26" s="2">
        <f>Reserves!L34</f>
        <v>0</v>
      </c>
      <c r="M26" s="7">
        <f>Reserves!M34</f>
        <v>0</v>
      </c>
    </row>
    <row r="27" spans="2:13" ht="13.5" thickBot="1">
      <c r="B27" s="151"/>
      <c r="C27" s="53"/>
      <c r="D27" s="53"/>
      <c r="E27" s="53"/>
      <c r="F27" s="53"/>
      <c r="G27" s="53"/>
      <c r="H27" s="53"/>
      <c r="I27" s="53"/>
      <c r="J27" s="53"/>
      <c r="K27" s="53"/>
      <c r="L27" s="53"/>
      <c r="M27" s="206"/>
    </row>
    <row r="28" spans="2:13" ht="12.75">
      <c r="B28" s="163" t="s">
        <v>220</v>
      </c>
      <c r="C28" s="164"/>
      <c r="D28" s="164"/>
      <c r="E28" s="164"/>
      <c r="F28" s="164"/>
      <c r="G28" s="164"/>
      <c r="H28" s="164"/>
      <c r="I28" s="164"/>
      <c r="J28" s="164"/>
      <c r="K28" s="164"/>
      <c r="L28" s="164"/>
      <c r="M28" s="165"/>
    </row>
    <row r="29" spans="2:15" ht="12.75">
      <c r="B29" s="449" t="s">
        <v>221</v>
      </c>
      <c r="C29" s="458"/>
      <c r="D29" s="81">
        <f>'SCI-N&amp;T'!D9+'SCI-N&amp;T'!D10</f>
        <v>0</v>
      </c>
      <c r="E29" s="81">
        <f>'SCI-N&amp;T'!E9+'SCI-N&amp;T'!E10</f>
        <v>0</v>
      </c>
      <c r="F29" s="81">
        <f>'SCI-N&amp;T'!F9+'SCI-N&amp;T'!F10</f>
        <v>0</v>
      </c>
      <c r="G29" s="81">
        <f>'SCI-N&amp;T'!G9+'SCI-N&amp;T'!G10</f>
        <v>0</v>
      </c>
      <c r="H29" s="81">
        <f>'SCI-N&amp;T'!H9+'SCI-N&amp;T'!H10</f>
        <v>0</v>
      </c>
      <c r="I29" s="81">
        <f>'SCI-N&amp;T'!I9+'SCI-N&amp;T'!I10</f>
        <v>0</v>
      </c>
      <c r="J29" s="81">
        <f>'SCI-N&amp;T'!J9+'SCI-N&amp;T'!J10</f>
        <v>0</v>
      </c>
      <c r="K29" s="81">
        <f>'SCI-N&amp;T'!K9+'SCI-N&amp;T'!K10</f>
        <v>0</v>
      </c>
      <c r="L29" s="81">
        <f>'SCI-N&amp;T'!L9+'SCI-N&amp;T'!L10</f>
        <v>0</v>
      </c>
      <c r="M29" s="82">
        <f>'SCI-N&amp;T'!M9+'SCI-N&amp;T'!M10</f>
        <v>0</v>
      </c>
      <c r="O29" s="211" t="s">
        <v>338</v>
      </c>
    </row>
    <row r="30" spans="2:15" ht="12.75">
      <c r="B30" s="38" t="s">
        <v>222</v>
      </c>
      <c r="C30" s="37"/>
      <c r="D30" s="90">
        <f>'SCI-N&amp;T'!D27*-1</f>
        <v>0</v>
      </c>
      <c r="E30" s="90">
        <f>'SCI-N&amp;T'!E27*-1</f>
        <v>0</v>
      </c>
      <c r="F30" s="90" t="e">
        <f>'SCI-N&amp;T'!F27*-1</f>
        <v>#DIV/0!</v>
      </c>
      <c r="G30" s="90" t="e">
        <f>'SCI-N&amp;T'!G27*-1</f>
        <v>#DIV/0!</v>
      </c>
      <c r="H30" s="90" t="e">
        <f>'SCI-N&amp;T'!H27*-1</f>
        <v>#DIV/0!</v>
      </c>
      <c r="I30" s="90" t="e">
        <f>'SCI-N&amp;T'!I27*-1</f>
        <v>#DIV/0!</v>
      </c>
      <c r="J30" s="90" t="e">
        <f>'SCI-N&amp;T'!J27*-1</f>
        <v>#DIV/0!</v>
      </c>
      <c r="K30" s="90" t="e">
        <f>'SCI-N&amp;T'!K27*-1</f>
        <v>#DIV/0!</v>
      </c>
      <c r="L30" s="90" t="e">
        <f>'SCI-N&amp;T'!L27*-1</f>
        <v>#DIV/0!</v>
      </c>
      <c r="M30" s="97" t="e">
        <f>'SCI-N&amp;T'!M27*-1</f>
        <v>#DIV/0!</v>
      </c>
      <c r="O30" s="211" t="s">
        <v>340</v>
      </c>
    </row>
    <row r="31" spans="2:13" ht="12.75">
      <c r="B31" s="151"/>
      <c r="C31" s="53"/>
      <c r="D31" s="53"/>
      <c r="E31" s="53"/>
      <c r="F31" s="53"/>
      <c r="G31" s="53"/>
      <c r="H31" s="53"/>
      <c r="I31" s="53"/>
      <c r="J31" s="53"/>
      <c r="K31" s="53"/>
      <c r="L31" s="53"/>
      <c r="M31" s="206"/>
    </row>
    <row r="32" spans="2:13" ht="12.75">
      <c r="B32" s="92" t="s">
        <v>223</v>
      </c>
      <c r="C32" s="93"/>
      <c r="D32" s="98" t="e">
        <f aca="true" t="shared" si="6" ref="D32:M32">D29/D30</f>
        <v>#DIV/0!</v>
      </c>
      <c r="E32" s="98" t="e">
        <f t="shared" si="6"/>
        <v>#DIV/0!</v>
      </c>
      <c r="F32" s="98" t="e">
        <f t="shared" si="6"/>
        <v>#DIV/0!</v>
      </c>
      <c r="G32" s="98" t="e">
        <f t="shared" si="6"/>
        <v>#DIV/0!</v>
      </c>
      <c r="H32" s="98" t="e">
        <f t="shared" si="6"/>
        <v>#DIV/0!</v>
      </c>
      <c r="I32" s="98" t="e">
        <f t="shared" si="6"/>
        <v>#DIV/0!</v>
      </c>
      <c r="J32" s="98" t="e">
        <f t="shared" si="6"/>
        <v>#DIV/0!</v>
      </c>
      <c r="K32" s="98" t="e">
        <f t="shared" si="6"/>
        <v>#DIV/0!</v>
      </c>
      <c r="L32" s="98" t="e">
        <f t="shared" si="6"/>
        <v>#DIV/0!</v>
      </c>
      <c r="M32" s="99" t="e">
        <f t="shared" si="6"/>
        <v>#DIV/0!</v>
      </c>
    </row>
    <row r="33" spans="2:13" ht="13.5" thickBot="1">
      <c r="B33" s="151"/>
      <c r="C33" s="53"/>
      <c r="D33" s="53"/>
      <c r="E33" s="53"/>
      <c r="F33" s="53"/>
      <c r="G33" s="53"/>
      <c r="H33" s="53"/>
      <c r="I33" s="53"/>
      <c r="J33" s="53"/>
      <c r="K33" s="53"/>
      <c r="L33" s="53"/>
      <c r="M33" s="206"/>
    </row>
    <row r="34" spans="2:13" ht="12.75">
      <c r="B34" s="163" t="s">
        <v>224</v>
      </c>
      <c r="C34" s="164"/>
      <c r="D34" s="164"/>
      <c r="E34" s="164"/>
      <c r="F34" s="164"/>
      <c r="G34" s="164"/>
      <c r="H34" s="164"/>
      <c r="I34" s="164"/>
      <c r="J34" s="164"/>
      <c r="K34" s="164"/>
      <c r="L34" s="164"/>
      <c r="M34" s="165"/>
    </row>
    <row r="35" spans="2:13" ht="12.75">
      <c r="B35" s="449" t="s">
        <v>225</v>
      </c>
      <c r="C35" s="458"/>
      <c r="D35" s="15"/>
      <c r="E35" s="15"/>
      <c r="F35" s="15"/>
      <c r="G35" s="15"/>
      <c r="H35" s="15"/>
      <c r="I35" s="15"/>
      <c r="J35" s="15"/>
      <c r="K35" s="15"/>
      <c r="L35" s="15"/>
      <c r="M35" s="16"/>
    </row>
    <row r="36" spans="2:15" ht="12.75">
      <c r="B36" s="38" t="s">
        <v>227</v>
      </c>
      <c r="C36" s="37"/>
      <c r="D36" s="15">
        <f>'SCI-N&amp;T'!D16</f>
        <v>0</v>
      </c>
      <c r="E36" s="15">
        <f>'SCI-N&amp;T'!E16</f>
        <v>0</v>
      </c>
      <c r="F36" s="15">
        <f>'SCI-N&amp;T'!F16</f>
        <v>0</v>
      </c>
      <c r="G36" s="15">
        <f>'SCI-N&amp;T'!G16</f>
        <v>0</v>
      </c>
      <c r="H36" s="15">
        <f>'SCI-N&amp;T'!H16</f>
        <v>0</v>
      </c>
      <c r="I36" s="15">
        <f>'SCI-N&amp;T'!I16</f>
        <v>0</v>
      </c>
      <c r="J36" s="15">
        <f>'SCI-N&amp;T'!J16</f>
        <v>0</v>
      </c>
      <c r="K36" s="15">
        <f>'SCI-N&amp;T'!K16</f>
        <v>0</v>
      </c>
      <c r="L36" s="15">
        <f>'SCI-N&amp;T'!L16</f>
        <v>0</v>
      </c>
      <c r="M36" s="16">
        <f>'SCI-N&amp;T'!M16</f>
        <v>0</v>
      </c>
      <c r="O36" s="211" t="s">
        <v>371</v>
      </c>
    </row>
    <row r="37" spans="2:15" ht="12.75">
      <c r="B37" s="38" t="s">
        <v>228</v>
      </c>
      <c r="C37" s="37"/>
      <c r="D37" s="15">
        <f>'SCI-N&amp;T'!D27</f>
        <v>0</v>
      </c>
      <c r="E37" s="15">
        <f>'SCI-N&amp;T'!E27</f>
        <v>0</v>
      </c>
      <c r="F37" s="15" t="e">
        <f>'SCI-N&amp;T'!F27</f>
        <v>#DIV/0!</v>
      </c>
      <c r="G37" s="15" t="e">
        <f>'SCI-N&amp;T'!G27</f>
        <v>#DIV/0!</v>
      </c>
      <c r="H37" s="15" t="e">
        <f>'SCI-N&amp;T'!H27</f>
        <v>#DIV/0!</v>
      </c>
      <c r="I37" s="15" t="e">
        <f>'SCI-N&amp;T'!I27</f>
        <v>#DIV/0!</v>
      </c>
      <c r="J37" s="15" t="e">
        <f>'SCI-N&amp;T'!J27</f>
        <v>#DIV/0!</v>
      </c>
      <c r="K37" s="15" t="e">
        <f>'SCI-N&amp;T'!K27</f>
        <v>#DIV/0!</v>
      </c>
      <c r="L37" s="15" t="e">
        <f>'SCI-N&amp;T'!L27</f>
        <v>#DIV/0!</v>
      </c>
      <c r="M37" s="16" t="e">
        <f>'SCI-N&amp;T'!M27</f>
        <v>#DIV/0!</v>
      </c>
      <c r="O37" s="211" t="s">
        <v>340</v>
      </c>
    </row>
    <row r="38" spans="2:15" ht="12.75">
      <c r="B38" s="38" t="s">
        <v>229</v>
      </c>
      <c r="C38" s="37"/>
      <c r="D38" s="81">
        <f>('SCI-N&amp;T'!D23+'SCI-N&amp;T'!D24)*-1</f>
        <v>0</v>
      </c>
      <c r="E38" s="81">
        <f>('SCI-N&amp;T'!E23+'SCI-N&amp;T'!E24)*-1</f>
        <v>0</v>
      </c>
      <c r="F38" s="81" t="e">
        <f>('SCI-N&amp;T'!F23+'SCI-N&amp;T'!F24)*-1</f>
        <v>#DIV/0!</v>
      </c>
      <c r="G38" s="81" t="e">
        <f>('SCI-N&amp;T'!G23+'SCI-N&amp;T'!G24)*-1</f>
        <v>#DIV/0!</v>
      </c>
      <c r="H38" s="81" t="e">
        <f>('SCI-N&amp;T'!H23+'SCI-N&amp;T'!H24)*-1</f>
        <v>#DIV/0!</v>
      </c>
      <c r="I38" s="81" t="e">
        <f>('SCI-N&amp;T'!I23+'SCI-N&amp;T'!I24)*-1</f>
        <v>#DIV/0!</v>
      </c>
      <c r="J38" s="81" t="e">
        <f>('SCI-N&amp;T'!J23+'SCI-N&amp;T'!J24)*-1</f>
        <v>#DIV/0!</v>
      </c>
      <c r="K38" s="81" t="e">
        <f>('SCI-N&amp;T'!K23+'SCI-N&amp;T'!K24)*-1</f>
        <v>#DIV/0!</v>
      </c>
      <c r="L38" s="81" t="e">
        <f>('SCI-N&amp;T'!L23+'SCI-N&amp;T'!L24)*-1</f>
        <v>#DIV/0!</v>
      </c>
      <c r="M38" s="82" t="e">
        <f>('SCI-N&amp;T'!M23+'SCI-N&amp;T'!M24)*-1</f>
        <v>#DIV/0!</v>
      </c>
      <c r="O38" s="211" t="s">
        <v>375</v>
      </c>
    </row>
    <row r="39" spans="2:13" ht="12.75">
      <c r="B39" s="38" t="s">
        <v>231</v>
      </c>
      <c r="C39" s="37"/>
      <c r="D39" s="15">
        <f>SUM(D36:D38)</f>
        <v>0</v>
      </c>
      <c r="E39" s="15">
        <f aca="true" t="shared" si="7" ref="E39:M39">SUM(E36:E38)</f>
        <v>0</v>
      </c>
      <c r="F39" s="15" t="e">
        <f t="shared" si="7"/>
        <v>#DIV/0!</v>
      </c>
      <c r="G39" s="15" t="e">
        <f t="shared" si="7"/>
        <v>#DIV/0!</v>
      </c>
      <c r="H39" s="15" t="e">
        <f t="shared" si="7"/>
        <v>#DIV/0!</v>
      </c>
      <c r="I39" s="15" t="e">
        <f t="shared" si="7"/>
        <v>#DIV/0!</v>
      </c>
      <c r="J39" s="15" t="e">
        <f t="shared" si="7"/>
        <v>#DIV/0!</v>
      </c>
      <c r="K39" s="15" t="e">
        <f t="shared" si="7"/>
        <v>#DIV/0!</v>
      </c>
      <c r="L39" s="15" t="e">
        <f t="shared" si="7"/>
        <v>#DIV/0!</v>
      </c>
      <c r="M39" s="16" t="e">
        <f t="shared" si="7"/>
        <v>#DIV/0!</v>
      </c>
    </row>
    <row r="40" spans="2:15" ht="12.75">
      <c r="B40" s="38" t="s">
        <v>226</v>
      </c>
      <c r="C40" s="37"/>
      <c r="D40" s="90">
        <f>('SCI-N&amp;T'!D24+RSS!D32)*-1-RSS!D34</f>
        <v>0</v>
      </c>
      <c r="E40" s="90">
        <f>('SCI-N&amp;T'!E24+RSS!E32)*-1-RSS!E34</f>
        <v>0</v>
      </c>
      <c r="F40" s="90">
        <f>('SCI-N&amp;T'!F24+RSS!F32)*-1-RSS!F34</f>
        <v>0</v>
      </c>
      <c r="G40" s="90">
        <f>('SCI-N&amp;T'!G24+RSS!G32)*-1-RSS!G34</f>
        <v>0</v>
      </c>
      <c r="H40" s="90">
        <f>('SCI-N&amp;T'!H24+RSS!H32)*-1-RSS!H34</f>
        <v>0</v>
      </c>
      <c r="I40" s="90">
        <f>('SCI-N&amp;T'!I24+RSS!I32)*-1-RSS!I34</f>
        <v>0</v>
      </c>
      <c r="J40" s="90">
        <f>('SCI-N&amp;T'!J24+RSS!J32)*-1-RSS!J34</f>
        <v>0</v>
      </c>
      <c r="K40" s="90">
        <f>('SCI-N&amp;T'!K24+RSS!K32)*-1-RSS!K34</f>
        <v>0</v>
      </c>
      <c r="L40" s="90">
        <f>('SCI-N&amp;T'!L24+RSS!L32)*-1-RSS!L34</f>
        <v>0</v>
      </c>
      <c r="M40" s="97">
        <f>('SCI-N&amp;T'!M24+RSS!M32)*-1-RSS!M34</f>
        <v>0</v>
      </c>
      <c r="O40" s="211" t="s">
        <v>376</v>
      </c>
    </row>
    <row r="41" spans="2:13" ht="12.75">
      <c r="B41" s="151"/>
      <c r="C41" s="53"/>
      <c r="D41" s="53"/>
      <c r="E41" s="53"/>
      <c r="F41" s="53"/>
      <c r="G41" s="53"/>
      <c r="H41" s="53"/>
      <c r="I41" s="53"/>
      <c r="J41" s="53"/>
      <c r="K41" s="53"/>
      <c r="L41" s="53"/>
      <c r="M41" s="206"/>
    </row>
    <row r="42" spans="2:13" ht="12.75">
      <c r="B42" s="92" t="s">
        <v>230</v>
      </c>
      <c r="C42" s="93"/>
      <c r="D42" s="100" t="e">
        <f>D39/D40</f>
        <v>#DIV/0!</v>
      </c>
      <c r="E42" s="100" t="e">
        <f aca="true" t="shared" si="8" ref="E42:M42">E39/E40</f>
        <v>#DIV/0!</v>
      </c>
      <c r="F42" s="100" t="e">
        <f t="shared" si="8"/>
        <v>#DIV/0!</v>
      </c>
      <c r="G42" s="100" t="e">
        <f t="shared" si="8"/>
        <v>#DIV/0!</v>
      </c>
      <c r="H42" s="100" t="e">
        <f t="shared" si="8"/>
        <v>#DIV/0!</v>
      </c>
      <c r="I42" s="100" t="e">
        <f t="shared" si="8"/>
        <v>#DIV/0!</v>
      </c>
      <c r="J42" s="100" t="e">
        <f t="shared" si="8"/>
        <v>#DIV/0!</v>
      </c>
      <c r="K42" s="100" t="e">
        <f t="shared" si="8"/>
        <v>#DIV/0!</v>
      </c>
      <c r="L42" s="100" t="e">
        <f t="shared" si="8"/>
        <v>#DIV/0!</v>
      </c>
      <c r="M42" s="101" t="e">
        <f t="shared" si="8"/>
        <v>#DIV/0!</v>
      </c>
    </row>
    <row r="43" spans="2:13" ht="13.5" thickBot="1">
      <c r="B43" s="152"/>
      <c r="C43" s="153"/>
      <c r="D43" s="153"/>
      <c r="E43" s="153"/>
      <c r="F43" s="153"/>
      <c r="G43" s="153"/>
      <c r="H43" s="153"/>
      <c r="I43" s="153"/>
      <c r="J43" s="153"/>
      <c r="K43" s="153"/>
      <c r="L43" s="153"/>
      <c r="M43" s="314"/>
    </row>
    <row r="44" spans="2:13" ht="12.75">
      <c r="B44" s="318" t="s">
        <v>232</v>
      </c>
      <c r="C44" s="167"/>
      <c r="D44" s="167"/>
      <c r="E44" s="167"/>
      <c r="F44" s="167"/>
      <c r="G44" s="167"/>
      <c r="H44" s="167"/>
      <c r="I44" s="167"/>
      <c r="J44" s="167"/>
      <c r="K44" s="167"/>
      <c r="L44" s="167"/>
      <c r="M44" s="168"/>
    </row>
    <row r="45" spans="2:15" ht="12.75">
      <c r="B45" s="449" t="s">
        <v>233</v>
      </c>
      <c r="C45" s="458"/>
      <c r="D45" s="15">
        <f>'Cap Wks'!E10+'Cap Wks'!E11+'Cap Wks'!E20+'Cap Wks'!E29+'Cap Wks'!E30+'Cap Wks'!E40+'Cap Wks'!E55-'Cap Wks'!E53+'Cap Wks'!E64</f>
        <v>0</v>
      </c>
      <c r="E45" s="15">
        <f>'Cap Wks'!F10+'Cap Wks'!F11+'Cap Wks'!F20+'Cap Wks'!F29+'Cap Wks'!F30+'Cap Wks'!F40+'Cap Wks'!F55-'Cap Wks'!F53+'Cap Wks'!F64</f>
        <v>0</v>
      </c>
      <c r="F45" s="15">
        <f>'Cap Wks'!G10+'Cap Wks'!G11+'Cap Wks'!G20+'Cap Wks'!G29+'Cap Wks'!G30+'Cap Wks'!G40+'Cap Wks'!G55-'Cap Wks'!G53+'Cap Wks'!G64</f>
        <v>0</v>
      </c>
      <c r="G45" s="15">
        <f>'Cap Wks'!H10+'Cap Wks'!H11+'Cap Wks'!H20+'Cap Wks'!H29+'Cap Wks'!H30+'Cap Wks'!H40+'Cap Wks'!H55-'Cap Wks'!H53+'Cap Wks'!H64</f>
        <v>0</v>
      </c>
      <c r="H45" s="15">
        <f>'Cap Wks'!I10+'Cap Wks'!I11+'Cap Wks'!I20+'Cap Wks'!I29+'Cap Wks'!I30+'Cap Wks'!I40+'Cap Wks'!I55-'Cap Wks'!I53+'Cap Wks'!I64</f>
        <v>0</v>
      </c>
      <c r="I45" s="15">
        <f>'Cap Wks'!J10+'Cap Wks'!J11+'Cap Wks'!J20+'Cap Wks'!J29+'Cap Wks'!J30+'Cap Wks'!J40+'Cap Wks'!J55-'Cap Wks'!J53+'Cap Wks'!J64</f>
        <v>0</v>
      </c>
      <c r="J45" s="15">
        <f>'Cap Wks'!K10+'Cap Wks'!K11+'Cap Wks'!K20+'Cap Wks'!K29+'Cap Wks'!K30+'Cap Wks'!K40+'Cap Wks'!K55-'Cap Wks'!K53+'Cap Wks'!K64</f>
        <v>0</v>
      </c>
      <c r="K45" s="15">
        <f>'Cap Wks'!L10+'Cap Wks'!L11+'Cap Wks'!L20+'Cap Wks'!L29+'Cap Wks'!L30+'Cap Wks'!L40+'Cap Wks'!L55-'Cap Wks'!L53+'Cap Wks'!L64</f>
        <v>0</v>
      </c>
      <c r="L45" s="15">
        <f>'Cap Wks'!M10+'Cap Wks'!M11+'Cap Wks'!M20+'Cap Wks'!M29+'Cap Wks'!M30+'Cap Wks'!M40+'Cap Wks'!M55-'Cap Wks'!M53+'Cap Wks'!M64</f>
        <v>0</v>
      </c>
      <c r="M45" s="16">
        <f>'Cap Wks'!N10+'Cap Wks'!N11+'Cap Wks'!N20+'Cap Wks'!N29+'Cap Wks'!N30+'Cap Wks'!N40+'Cap Wks'!N55-'Cap Wks'!N53+'Cap Wks'!N64</f>
        <v>0</v>
      </c>
      <c r="O45" s="211" t="s">
        <v>391</v>
      </c>
    </row>
    <row r="46" spans="2:15" ht="12.75">
      <c r="B46" s="38" t="s">
        <v>234</v>
      </c>
      <c r="C46" s="37"/>
      <c r="D46" s="15">
        <f>'SCI-N&amp;T'!D23*-1</f>
        <v>0</v>
      </c>
      <c r="E46" s="15">
        <f>'SCI-N&amp;T'!E23*-1</f>
        <v>0</v>
      </c>
      <c r="F46" s="15" t="e">
        <f>'SCI-N&amp;T'!F23*-1</f>
        <v>#DIV/0!</v>
      </c>
      <c r="G46" s="15" t="e">
        <f>'SCI-N&amp;T'!G23*-1</f>
        <v>#DIV/0!</v>
      </c>
      <c r="H46" s="15" t="e">
        <f>'SCI-N&amp;T'!H23*-1</f>
        <v>#DIV/0!</v>
      </c>
      <c r="I46" s="15" t="e">
        <f>'SCI-N&amp;T'!I23*-1</f>
        <v>#DIV/0!</v>
      </c>
      <c r="J46" s="15" t="e">
        <f>'SCI-N&amp;T'!J23*-1</f>
        <v>#DIV/0!</v>
      </c>
      <c r="K46" s="15" t="e">
        <f>'SCI-N&amp;T'!K23*-1</f>
        <v>#DIV/0!</v>
      </c>
      <c r="L46" s="15" t="e">
        <f>'SCI-N&amp;T'!L23*-1</f>
        <v>#DIV/0!</v>
      </c>
      <c r="M46" s="16" t="e">
        <f>'SCI-N&amp;T'!M23*-1</f>
        <v>#DIV/0!</v>
      </c>
      <c r="O46" s="211" t="s">
        <v>342</v>
      </c>
    </row>
    <row r="47" spans="2:13" ht="12.75">
      <c r="B47" s="151"/>
      <c r="C47" s="53"/>
      <c r="D47" s="53"/>
      <c r="E47" s="53"/>
      <c r="F47" s="53"/>
      <c r="G47" s="53"/>
      <c r="H47" s="53"/>
      <c r="I47" s="53"/>
      <c r="J47" s="53"/>
      <c r="K47" s="53"/>
      <c r="L47" s="53"/>
      <c r="M47" s="206"/>
    </row>
    <row r="48" spans="2:13" ht="12.75">
      <c r="B48" s="92" t="s">
        <v>287</v>
      </c>
      <c r="C48" s="93"/>
      <c r="D48" s="98" t="e">
        <f>D45/D46</f>
        <v>#DIV/0!</v>
      </c>
      <c r="E48" s="98" t="e">
        <f aca="true" t="shared" si="9" ref="E48:M48">E45/E46</f>
        <v>#DIV/0!</v>
      </c>
      <c r="F48" s="98" t="e">
        <f t="shared" si="9"/>
        <v>#DIV/0!</v>
      </c>
      <c r="G48" s="98" t="e">
        <f t="shared" si="9"/>
        <v>#DIV/0!</v>
      </c>
      <c r="H48" s="98" t="e">
        <f t="shared" si="9"/>
        <v>#DIV/0!</v>
      </c>
      <c r="I48" s="98" t="e">
        <f t="shared" si="9"/>
        <v>#DIV/0!</v>
      </c>
      <c r="J48" s="98" t="e">
        <f t="shared" si="9"/>
        <v>#DIV/0!</v>
      </c>
      <c r="K48" s="98" t="e">
        <f t="shared" si="9"/>
        <v>#DIV/0!</v>
      </c>
      <c r="L48" s="98" t="e">
        <f t="shared" si="9"/>
        <v>#DIV/0!</v>
      </c>
      <c r="M48" s="99" t="e">
        <f t="shared" si="9"/>
        <v>#DIV/0!</v>
      </c>
    </row>
    <row r="49" spans="2:13" ht="12.75">
      <c r="B49" s="151"/>
      <c r="C49" s="53"/>
      <c r="D49" s="53"/>
      <c r="E49" s="53"/>
      <c r="F49" s="53"/>
      <c r="G49" s="53"/>
      <c r="H49" s="53"/>
      <c r="I49" s="53"/>
      <c r="J49" s="53"/>
      <c r="K49" s="53"/>
      <c r="L49" s="53"/>
      <c r="M49" s="206"/>
    </row>
    <row r="50" spans="2:13" ht="13.5" thickBot="1">
      <c r="B50" s="151"/>
      <c r="C50" s="53"/>
      <c r="D50" s="53"/>
      <c r="E50" s="53"/>
      <c r="F50" s="53"/>
      <c r="G50" s="53"/>
      <c r="H50" s="53"/>
      <c r="I50" s="53"/>
      <c r="J50" s="53"/>
      <c r="K50" s="53"/>
      <c r="L50" s="53"/>
      <c r="M50" s="206"/>
    </row>
    <row r="51" spans="2:13" ht="12.75">
      <c r="B51" s="163" t="s">
        <v>235</v>
      </c>
      <c r="C51" s="164"/>
      <c r="D51" s="164"/>
      <c r="E51" s="164"/>
      <c r="F51" s="164"/>
      <c r="G51" s="164"/>
      <c r="H51" s="164"/>
      <c r="I51" s="164"/>
      <c r="J51" s="164"/>
      <c r="K51" s="164"/>
      <c r="L51" s="164"/>
      <c r="M51" s="165"/>
    </row>
    <row r="52" spans="2:15" ht="12.75">
      <c r="B52" s="449" t="s">
        <v>236</v>
      </c>
      <c r="C52" s="458"/>
      <c r="D52" s="15">
        <f>SFP!E18+SFP!E19</f>
        <v>0</v>
      </c>
      <c r="E52" s="15" t="e">
        <f>SFP!F18+SFP!F19</f>
        <v>#DIV/0!</v>
      </c>
      <c r="F52" s="15" t="e">
        <f>SFP!G18+SFP!G19</f>
        <v>#DIV/0!</v>
      </c>
      <c r="G52" s="15" t="e">
        <f>SFP!H18+SFP!H19</f>
        <v>#DIV/0!</v>
      </c>
      <c r="H52" s="15" t="e">
        <f>SFP!I18+SFP!I19</f>
        <v>#DIV/0!</v>
      </c>
      <c r="I52" s="15" t="e">
        <f>SFP!J18+SFP!J19</f>
        <v>#DIV/0!</v>
      </c>
      <c r="J52" s="15" t="e">
        <f>SFP!K18+SFP!K19</f>
        <v>#DIV/0!</v>
      </c>
      <c r="K52" s="15" t="e">
        <f>SFP!L18+SFP!L19</f>
        <v>#DIV/0!</v>
      </c>
      <c r="L52" s="15" t="e">
        <f>SFP!M18+SFP!M19</f>
        <v>#DIV/0!</v>
      </c>
      <c r="M52" s="16" t="e">
        <f>SFP!N18+SFP!N19</f>
        <v>#DIV/0!</v>
      </c>
      <c r="O52" s="211" t="s">
        <v>377</v>
      </c>
    </row>
    <row r="53" spans="2:13" ht="12.75">
      <c r="B53" s="38" t="s">
        <v>237</v>
      </c>
      <c r="C53" s="37"/>
      <c r="D53" s="182">
        <v>0</v>
      </c>
      <c r="E53" s="127">
        <f>E61</f>
        <v>0</v>
      </c>
      <c r="F53" s="127">
        <f aca="true" t="shared" si="10" ref="F53:M53">F61</f>
        <v>0</v>
      </c>
      <c r="G53" s="127">
        <f t="shared" si="10"/>
        <v>0</v>
      </c>
      <c r="H53" s="127">
        <f t="shared" si="10"/>
        <v>0</v>
      </c>
      <c r="I53" s="127">
        <f t="shared" si="10"/>
        <v>0</v>
      </c>
      <c r="J53" s="127">
        <f t="shared" si="10"/>
        <v>0</v>
      </c>
      <c r="K53" s="127">
        <f t="shared" si="10"/>
        <v>0</v>
      </c>
      <c r="L53" s="127">
        <f t="shared" si="10"/>
        <v>0</v>
      </c>
      <c r="M53" s="331">
        <f t="shared" si="10"/>
        <v>0</v>
      </c>
    </row>
    <row r="54" spans="2:13" ht="12.75">
      <c r="B54" s="151"/>
      <c r="C54" s="53"/>
      <c r="D54" s="53"/>
      <c r="E54" s="53"/>
      <c r="F54" s="53"/>
      <c r="G54" s="53"/>
      <c r="H54" s="53"/>
      <c r="I54" s="53"/>
      <c r="J54" s="53"/>
      <c r="K54" s="53"/>
      <c r="L54" s="53"/>
      <c r="M54" s="206"/>
    </row>
    <row r="55" spans="2:13" ht="12.75">
      <c r="B55" s="92" t="s">
        <v>286</v>
      </c>
      <c r="C55" s="93"/>
      <c r="D55" s="98" t="e">
        <f>D52/D53</f>
        <v>#DIV/0!</v>
      </c>
      <c r="E55" s="98" t="e">
        <f aca="true" t="shared" si="11" ref="E55:M55">E52/E53</f>
        <v>#DIV/0!</v>
      </c>
      <c r="F55" s="98" t="e">
        <f t="shared" si="11"/>
        <v>#DIV/0!</v>
      </c>
      <c r="G55" s="98" t="e">
        <f t="shared" si="11"/>
        <v>#DIV/0!</v>
      </c>
      <c r="H55" s="98" t="e">
        <f t="shared" si="11"/>
        <v>#DIV/0!</v>
      </c>
      <c r="I55" s="98" t="e">
        <f t="shared" si="11"/>
        <v>#DIV/0!</v>
      </c>
      <c r="J55" s="98" t="e">
        <f t="shared" si="11"/>
        <v>#DIV/0!</v>
      </c>
      <c r="K55" s="98" t="e">
        <f t="shared" si="11"/>
        <v>#DIV/0!</v>
      </c>
      <c r="L55" s="98" t="e">
        <f t="shared" si="11"/>
        <v>#DIV/0!</v>
      </c>
      <c r="M55" s="99" t="e">
        <f t="shared" si="11"/>
        <v>#DIV/0!</v>
      </c>
    </row>
    <row r="56" spans="2:13" ht="12.75">
      <c r="B56" s="151"/>
      <c r="C56" s="53"/>
      <c r="D56" s="53"/>
      <c r="E56" s="53"/>
      <c r="F56" s="53"/>
      <c r="G56" s="53"/>
      <c r="H56" s="53"/>
      <c r="I56" s="53"/>
      <c r="J56" s="53"/>
      <c r="K56" s="53"/>
      <c r="L56" s="53"/>
      <c r="M56" s="206"/>
    </row>
    <row r="57" spans="2:13" ht="12.75">
      <c r="B57" s="38" t="s">
        <v>239</v>
      </c>
      <c r="C57" s="37"/>
      <c r="D57" s="337">
        <v>0</v>
      </c>
      <c r="E57" s="347"/>
      <c r="F57" s="347"/>
      <c r="G57" s="347"/>
      <c r="H57" s="347"/>
      <c r="I57" s="347"/>
      <c r="J57" s="347"/>
      <c r="K57" s="347"/>
      <c r="L57" s="347"/>
      <c r="M57" s="332"/>
    </row>
    <row r="58" spans="2:13" ht="12.75">
      <c r="B58" s="38" t="s">
        <v>238</v>
      </c>
      <c r="C58" s="37"/>
      <c r="D58" s="15">
        <f>D64</f>
        <v>0</v>
      </c>
      <c r="E58" s="15">
        <f>'Cap Wks'!F66</f>
        <v>0</v>
      </c>
      <c r="F58" s="15">
        <f>'Cap Wks'!G66</f>
        <v>0</v>
      </c>
      <c r="G58" s="15">
        <f>'Cap Wks'!H66</f>
        <v>0</v>
      </c>
      <c r="H58" s="15">
        <f>'Cap Wks'!I66</f>
        <v>0</v>
      </c>
      <c r="I58" s="15">
        <f>'Cap Wks'!J66</f>
        <v>0</v>
      </c>
      <c r="J58" s="15">
        <f>'Cap Wks'!K66</f>
        <v>0</v>
      </c>
      <c r="K58" s="15">
        <f>'Cap Wks'!L66</f>
        <v>0</v>
      </c>
      <c r="L58" s="15">
        <f>'Cap Wks'!M66</f>
        <v>0</v>
      </c>
      <c r="M58" s="16">
        <f>'Cap Wks'!N66</f>
        <v>0</v>
      </c>
    </row>
    <row r="59" spans="2:18" ht="12.75">
      <c r="B59" s="38" t="s">
        <v>261</v>
      </c>
      <c r="C59" s="37"/>
      <c r="D59" s="15"/>
      <c r="E59" s="15">
        <f>Depreciation!F67</f>
        <v>0</v>
      </c>
      <c r="F59" s="15">
        <f>Depreciation!G67</f>
        <v>0</v>
      </c>
      <c r="G59" s="15">
        <f>Depreciation!H67</f>
        <v>0</v>
      </c>
      <c r="H59" s="15">
        <f>Depreciation!I67</f>
        <v>0</v>
      </c>
      <c r="I59" s="15">
        <f>Depreciation!J67</f>
        <v>0</v>
      </c>
      <c r="J59" s="15">
        <f>Depreciation!K67</f>
        <v>0</v>
      </c>
      <c r="K59" s="15">
        <f>Depreciation!L67</f>
        <v>0</v>
      </c>
      <c r="L59" s="15">
        <f>Depreciation!M67</f>
        <v>0</v>
      </c>
      <c r="M59" s="16">
        <f>Depreciation!N67</f>
        <v>0</v>
      </c>
      <c r="O59" s="211" t="s">
        <v>311</v>
      </c>
      <c r="R59" s="211" t="s">
        <v>382</v>
      </c>
    </row>
    <row r="60" spans="2:15" ht="12.75">
      <c r="B60" s="38" t="s">
        <v>274</v>
      </c>
      <c r="C60" s="37"/>
      <c r="D60" s="127"/>
      <c r="E60" s="127"/>
      <c r="F60" s="127"/>
      <c r="G60" s="127">
        <f>(D61*0.06)+(E58*0.04)+(F58*0.02)</f>
        <v>0</v>
      </c>
      <c r="H60" s="127"/>
      <c r="I60" s="127"/>
      <c r="J60" s="127">
        <f>(I61*0.06)+(H58*0.04)+(I58*0.02)</f>
        <v>0</v>
      </c>
      <c r="K60" s="127"/>
      <c r="L60" s="127"/>
      <c r="M60" s="331">
        <f>(L61*0.06)+(K58*0.04)+(L58*0.02)</f>
        <v>0</v>
      </c>
      <c r="N60" s="212"/>
      <c r="O60" s="212"/>
    </row>
    <row r="61" spans="2:13" ht="12.75">
      <c r="B61" s="38" t="s">
        <v>240</v>
      </c>
      <c r="C61" s="37"/>
      <c r="D61" s="15">
        <f>D57</f>
        <v>0</v>
      </c>
      <c r="E61" s="15">
        <f>D57+E58+E59+E60</f>
        <v>0</v>
      </c>
      <c r="F61" s="15">
        <f>E61+F58+F59+F60</f>
        <v>0</v>
      </c>
      <c r="G61" s="15">
        <f aca="true" t="shared" si="12" ref="G61:M61">F61+G58+G59+G60</f>
        <v>0</v>
      </c>
      <c r="H61" s="15">
        <f t="shared" si="12"/>
        <v>0</v>
      </c>
      <c r="I61" s="15">
        <f t="shared" si="12"/>
        <v>0</v>
      </c>
      <c r="J61" s="15">
        <f t="shared" si="12"/>
        <v>0</v>
      </c>
      <c r="K61" s="15">
        <f t="shared" si="12"/>
        <v>0</v>
      </c>
      <c r="L61" s="15">
        <f t="shared" si="12"/>
        <v>0</v>
      </c>
      <c r="M61" s="16">
        <f t="shared" si="12"/>
        <v>0</v>
      </c>
    </row>
    <row r="62" spans="2:13" ht="12.75">
      <c r="B62" s="151"/>
      <c r="C62" s="53"/>
      <c r="D62" s="15"/>
      <c r="E62" s="15"/>
      <c r="F62" s="15">
        <f aca="true" t="shared" si="13" ref="F62:M62">F66</f>
        <v>0</v>
      </c>
      <c r="G62" s="15">
        <f t="shared" si="13"/>
        <v>0</v>
      </c>
      <c r="H62" s="15">
        <f t="shared" si="13"/>
        <v>0</v>
      </c>
      <c r="I62" s="15">
        <f t="shared" si="13"/>
        <v>0</v>
      </c>
      <c r="J62" s="15">
        <f t="shared" si="13"/>
        <v>0</v>
      </c>
      <c r="K62" s="15">
        <f t="shared" si="13"/>
        <v>0</v>
      </c>
      <c r="L62" s="15">
        <f t="shared" si="13"/>
        <v>0</v>
      </c>
      <c r="M62" s="16">
        <f t="shared" si="13"/>
        <v>0</v>
      </c>
    </row>
    <row r="63" spans="2:13" ht="13.5" thickBot="1">
      <c r="B63" s="38"/>
      <c r="C63" s="37"/>
      <c r="D63" s="15"/>
      <c r="E63" s="15"/>
      <c r="F63" s="15"/>
      <c r="G63" s="15"/>
      <c r="H63" s="15"/>
      <c r="I63" s="15"/>
      <c r="J63" s="15"/>
      <c r="K63" s="15"/>
      <c r="L63" s="15"/>
      <c r="M63" s="16"/>
    </row>
    <row r="64" spans="2:13" ht="12.75">
      <c r="B64" s="163" t="s">
        <v>241</v>
      </c>
      <c r="C64" s="164"/>
      <c r="D64" s="164"/>
      <c r="E64" s="164"/>
      <c r="F64" s="164"/>
      <c r="G64" s="164"/>
      <c r="H64" s="164"/>
      <c r="I64" s="164"/>
      <c r="J64" s="164"/>
      <c r="K64" s="164"/>
      <c r="L64" s="164"/>
      <c r="M64" s="165"/>
    </row>
    <row r="65" spans="2:15" ht="12.75">
      <c r="B65" s="449" t="s">
        <v>242</v>
      </c>
      <c r="C65" s="458"/>
      <c r="D65" s="15">
        <f>'Cap Wks'!E75</f>
        <v>0</v>
      </c>
      <c r="E65" s="15" t="e">
        <f>SFP!F30+SFP!#REF!</f>
        <v>#REF!</v>
      </c>
      <c r="F65" s="15" t="e">
        <f>SFP!G30+SFP!#REF!</f>
        <v>#REF!</v>
      </c>
      <c r="G65" s="15" t="e">
        <f>SFP!H30+SFP!#REF!</f>
        <v>#REF!</v>
      </c>
      <c r="H65" s="15" t="e">
        <f>SFP!I30+SFP!#REF!</f>
        <v>#REF!</v>
      </c>
      <c r="I65" s="15" t="e">
        <f>SFP!J30+SFP!#REF!</f>
        <v>#REF!</v>
      </c>
      <c r="J65" s="15" t="e">
        <f>SFP!K30+SFP!#REF!</f>
        <v>#REF!</v>
      </c>
      <c r="K65" s="15" t="e">
        <f>SFP!L30+SFP!#REF!</f>
        <v>#REF!</v>
      </c>
      <c r="L65" s="15" t="e">
        <f>SFP!M30+SFP!#REF!</f>
        <v>#REF!</v>
      </c>
      <c r="M65" s="16" t="e">
        <f>SFP!N30+SFP!#REF!</f>
        <v>#REF!</v>
      </c>
      <c r="O65" s="212"/>
    </row>
    <row r="66" spans="2:15" ht="12.75">
      <c r="B66" s="38" t="s">
        <v>244</v>
      </c>
      <c r="C66" s="37"/>
      <c r="D66" s="182">
        <v>0</v>
      </c>
      <c r="E66" s="15">
        <f aca="true" t="shared" si="14" ref="E66:M66">E73</f>
        <v>0</v>
      </c>
      <c r="F66" s="15">
        <f t="shared" si="14"/>
        <v>0</v>
      </c>
      <c r="G66" s="15">
        <f t="shared" si="14"/>
        <v>0</v>
      </c>
      <c r="H66" s="15">
        <f t="shared" si="14"/>
        <v>0</v>
      </c>
      <c r="I66" s="15">
        <f t="shared" si="14"/>
        <v>0</v>
      </c>
      <c r="J66" s="15">
        <f t="shared" si="14"/>
        <v>0</v>
      </c>
      <c r="K66" s="15">
        <f t="shared" si="14"/>
        <v>0</v>
      </c>
      <c r="L66" s="15">
        <f t="shared" si="14"/>
        <v>0</v>
      </c>
      <c r="M66" s="16">
        <f t="shared" si="14"/>
        <v>0</v>
      </c>
      <c r="O66" s="212"/>
    </row>
    <row r="67" spans="2:13" ht="12.75">
      <c r="B67" s="151"/>
      <c r="C67" s="53"/>
      <c r="D67" s="53"/>
      <c r="E67" s="53"/>
      <c r="F67" s="53"/>
      <c r="G67" s="53"/>
      <c r="H67" s="53"/>
      <c r="I67" s="53"/>
      <c r="J67" s="53"/>
      <c r="K67" s="53"/>
      <c r="L67" s="53"/>
      <c r="M67" s="206"/>
    </row>
    <row r="68" spans="2:13" ht="12.75">
      <c r="B68" s="92" t="s">
        <v>245</v>
      </c>
      <c r="C68" s="93"/>
      <c r="D68" s="98" t="e">
        <f>D65/D66</f>
        <v>#DIV/0!</v>
      </c>
      <c r="E68" s="98" t="e">
        <f>E65/E66</f>
        <v>#REF!</v>
      </c>
      <c r="F68" s="98" t="e">
        <f aca="true" t="shared" si="15" ref="F68:M68">F65/F66</f>
        <v>#REF!</v>
      </c>
      <c r="G68" s="98" t="e">
        <f t="shared" si="15"/>
        <v>#REF!</v>
      </c>
      <c r="H68" s="98" t="e">
        <f t="shared" si="15"/>
        <v>#REF!</v>
      </c>
      <c r="I68" s="98" t="e">
        <f t="shared" si="15"/>
        <v>#REF!</v>
      </c>
      <c r="J68" s="98" t="e">
        <f t="shared" si="15"/>
        <v>#REF!</v>
      </c>
      <c r="K68" s="98" t="e">
        <f t="shared" si="15"/>
        <v>#REF!</v>
      </c>
      <c r="L68" s="98" t="e">
        <f t="shared" si="15"/>
        <v>#REF!</v>
      </c>
      <c r="M68" s="99" t="e">
        <f t="shared" si="15"/>
        <v>#REF!</v>
      </c>
    </row>
    <row r="69" spans="2:13" ht="13.5" thickBot="1">
      <c r="B69" s="152"/>
      <c r="C69" s="153"/>
      <c r="D69" s="153"/>
      <c r="E69" s="153"/>
      <c r="F69" s="153"/>
      <c r="G69" s="153"/>
      <c r="H69" s="153"/>
      <c r="I69" s="153"/>
      <c r="J69" s="153"/>
      <c r="K69" s="153"/>
      <c r="L69" s="153"/>
      <c r="M69" s="314"/>
    </row>
    <row r="72" spans="3:13" ht="32.25" customHeight="1">
      <c r="C72" s="516" t="s">
        <v>454</v>
      </c>
      <c r="D72" s="516"/>
      <c r="E72" s="516"/>
      <c r="F72" s="516"/>
      <c r="G72" s="516"/>
      <c r="H72" s="516"/>
      <c r="I72" s="516"/>
      <c r="J72" s="516"/>
      <c r="K72" s="516"/>
      <c r="L72" s="516"/>
      <c r="M72" s="516"/>
    </row>
  </sheetData>
  <mergeCells count="21">
    <mergeCell ref="B29:C29"/>
    <mergeCell ref="B35:C35"/>
    <mergeCell ref="B45:C45"/>
    <mergeCell ref="B22:C22"/>
    <mergeCell ref="B25:C25"/>
    <mergeCell ref="B26:C26"/>
    <mergeCell ref="B13:C13"/>
    <mergeCell ref="B2:M2"/>
    <mergeCell ref="B3:M3"/>
    <mergeCell ref="B4:M4"/>
    <mergeCell ref="B8:C8"/>
    <mergeCell ref="C72:M72"/>
    <mergeCell ref="B10:C10"/>
    <mergeCell ref="B11:C11"/>
    <mergeCell ref="B12:C12"/>
    <mergeCell ref="B65:C65"/>
    <mergeCell ref="B14:C14"/>
    <mergeCell ref="B20:C20"/>
    <mergeCell ref="B21:C21"/>
    <mergeCell ref="B16:C16"/>
    <mergeCell ref="B52:C52"/>
  </mergeCells>
  <conditionalFormatting sqref="D13:M13">
    <cfRule type="cellIs" priority="1" dxfId="0" operator="between" stopIfTrue="1">
      <formula>0</formula>
      <formula>0.15</formula>
    </cfRule>
    <cfRule type="cellIs" priority="2" dxfId="1" operator="lessThan" stopIfTrue="1">
      <formula>0</formula>
    </cfRule>
    <cfRule type="cellIs" priority="3" dxfId="1" operator="greaterThan" stopIfTrue="1">
      <formula>0.15</formula>
    </cfRule>
  </conditionalFormatting>
  <conditionalFormatting sqref="D24:M24">
    <cfRule type="cellIs" priority="4" dxfId="0" operator="greaterThanOrEqual" stopIfTrue="1">
      <formula>1</formula>
    </cfRule>
    <cfRule type="cellIs" priority="5" dxfId="1" operator="lessThan" stopIfTrue="1">
      <formula>1</formula>
    </cfRule>
  </conditionalFormatting>
  <conditionalFormatting sqref="D32:M32">
    <cfRule type="cellIs" priority="6" dxfId="0" operator="greaterThanOrEqual" stopIfTrue="1">
      <formula>0.4</formula>
    </cfRule>
    <cfRule type="cellIs" priority="7" dxfId="1" operator="lessThan" stopIfTrue="1">
      <formula>0.4</formula>
    </cfRule>
  </conditionalFormatting>
  <conditionalFormatting sqref="D42:M42">
    <cfRule type="cellIs" priority="8" dxfId="0" operator="greaterThanOrEqual" stopIfTrue="1">
      <formula>2</formula>
    </cfRule>
    <cfRule type="cellIs" priority="9" dxfId="1" operator="lessThan" stopIfTrue="1">
      <formula>2</formula>
    </cfRule>
  </conditionalFormatting>
  <conditionalFormatting sqref="D48:M48">
    <cfRule type="cellIs" priority="10" dxfId="0" operator="between" stopIfTrue="1">
      <formula>0.9</formula>
      <formula>1</formula>
    </cfRule>
    <cfRule type="cellIs" priority="11" dxfId="1" operator="lessThan" stopIfTrue="1">
      <formula>0.9</formula>
    </cfRule>
    <cfRule type="cellIs" priority="12" dxfId="1" operator="greaterThan" stopIfTrue="1">
      <formula>1</formula>
    </cfRule>
  </conditionalFormatting>
  <conditionalFormatting sqref="D55:M55">
    <cfRule type="cellIs" priority="13" dxfId="0" operator="between" stopIfTrue="1">
      <formula>0.5</formula>
      <formula>0.75</formula>
    </cfRule>
    <cfRule type="cellIs" priority="14" dxfId="1" operator="lessThan" stopIfTrue="1">
      <formula>0.5</formula>
    </cfRule>
    <cfRule type="cellIs" priority="15" dxfId="1" operator="greaterThan" stopIfTrue="1">
      <formula>0.75</formula>
    </cfRule>
  </conditionalFormatting>
  <conditionalFormatting sqref="D68:M68">
    <cfRule type="cellIs" priority="16" dxfId="0" operator="between" stopIfTrue="1">
      <formula>0.95</formula>
      <formula>1.05</formula>
    </cfRule>
    <cfRule type="cellIs" priority="17" dxfId="1" operator="lessThan" stopIfTrue="1">
      <formula>0.95</formula>
    </cfRule>
    <cfRule type="cellIs" priority="18" dxfId="1" operator="greaterThan" stopIfTrue="1">
      <formula>1.05</formula>
    </cfRule>
  </conditionalFormatting>
  <printOptions horizontalCentered="1"/>
  <pageMargins left="0.7480314960629921" right="0.7480314960629921" top="0.984251968503937" bottom="0.984251968503937" header="0.5118110236220472" footer="0.5118110236220472"/>
  <pageSetup horizontalDpi="600" verticalDpi="600" orientation="landscape" paperSize="9" scale="80" r:id="rId1"/>
  <headerFooter alignWithMargins="0">
    <oddFooter>&amp;CPage &amp;P of &amp;N</oddFooter>
  </headerFooter>
  <rowBreaks count="1" manualBreakCount="1">
    <brk id="33" min="1" max="12" man="1"/>
  </rowBreaks>
</worksheet>
</file>

<file path=xl/worksheets/sheet13.xml><?xml version="1.0" encoding="utf-8"?>
<worksheet xmlns="http://schemas.openxmlformats.org/spreadsheetml/2006/main" xmlns:r="http://schemas.openxmlformats.org/officeDocument/2006/relationships">
  <dimension ref="B1:M84"/>
  <sheetViews>
    <sheetView workbookViewId="0" topLeftCell="A1">
      <selection activeCell="H58" sqref="H58"/>
    </sheetView>
  </sheetViews>
  <sheetFormatPr defaultColWidth="9.140625" defaultRowHeight="12.75"/>
  <cols>
    <col min="1" max="2" width="6.421875" style="211" customWidth="1"/>
    <col min="3" max="3" width="34.00390625" style="211" customWidth="1"/>
    <col min="4" max="4" width="10.57421875" style="211" bestFit="1" customWidth="1"/>
    <col min="5" max="5" width="10.00390625" style="211" bestFit="1" customWidth="1"/>
    <col min="6" max="6" width="9.140625" style="211" customWidth="1"/>
    <col min="7" max="13" width="10.00390625" style="211" bestFit="1" customWidth="1"/>
    <col min="14" max="16384" width="9.140625" style="211" customWidth="1"/>
  </cols>
  <sheetData>
    <row r="1" spans="2:13" ht="23.25">
      <c r="B1" s="434" t="s">
        <v>445</v>
      </c>
      <c r="C1" s="435"/>
      <c r="D1" s="435"/>
      <c r="E1" s="435"/>
      <c r="F1" s="435"/>
      <c r="G1" s="435"/>
      <c r="H1" s="435"/>
      <c r="I1" s="435"/>
      <c r="J1" s="435"/>
      <c r="K1" s="435"/>
      <c r="L1" s="435"/>
      <c r="M1" s="436"/>
    </row>
    <row r="2" spans="2:13" ht="21">
      <c r="B2" s="477" t="s">
        <v>266</v>
      </c>
      <c r="C2" s="478"/>
      <c r="D2" s="478"/>
      <c r="E2" s="478"/>
      <c r="F2" s="478"/>
      <c r="G2" s="478"/>
      <c r="H2" s="478"/>
      <c r="I2" s="478"/>
      <c r="J2" s="478"/>
      <c r="K2" s="478"/>
      <c r="L2" s="478"/>
      <c r="M2" s="479"/>
    </row>
    <row r="3" spans="2:13" ht="16.5" thickBot="1">
      <c r="B3" s="480" t="s">
        <v>95</v>
      </c>
      <c r="C3" s="481"/>
      <c r="D3" s="481"/>
      <c r="E3" s="481"/>
      <c r="F3" s="481"/>
      <c r="G3" s="481"/>
      <c r="H3" s="481"/>
      <c r="I3" s="481"/>
      <c r="J3" s="481"/>
      <c r="K3" s="481"/>
      <c r="L3" s="481"/>
      <c r="M3" s="482"/>
    </row>
    <row r="4" spans="2:13" ht="12.75">
      <c r="B4" s="9"/>
      <c r="C4" s="10"/>
      <c r="D4" s="214" t="s">
        <v>292</v>
      </c>
      <c r="E4" s="215" t="s">
        <v>293</v>
      </c>
      <c r="F4" s="215" t="s">
        <v>294</v>
      </c>
      <c r="G4" s="215" t="s">
        <v>295</v>
      </c>
      <c r="H4" s="214" t="s">
        <v>296</v>
      </c>
      <c r="I4" s="214" t="s">
        <v>297</v>
      </c>
      <c r="J4" s="214" t="s">
        <v>298</v>
      </c>
      <c r="K4" s="214" t="s">
        <v>299</v>
      </c>
      <c r="L4" s="424" t="s">
        <v>300</v>
      </c>
      <c r="M4" s="216" t="s">
        <v>444</v>
      </c>
    </row>
    <row r="5" spans="2:13" ht="13.5" thickBot="1">
      <c r="B5" s="11"/>
      <c r="C5" s="12"/>
      <c r="D5" s="13" t="s">
        <v>96</v>
      </c>
      <c r="E5" s="13" t="s">
        <v>96</v>
      </c>
      <c r="F5" s="13" t="s">
        <v>96</v>
      </c>
      <c r="G5" s="13" t="s">
        <v>96</v>
      </c>
      <c r="H5" s="13" t="s">
        <v>96</v>
      </c>
      <c r="I5" s="13" t="s">
        <v>96</v>
      </c>
      <c r="J5" s="13" t="s">
        <v>96</v>
      </c>
      <c r="K5" s="13" t="s">
        <v>96</v>
      </c>
      <c r="L5" s="13" t="s">
        <v>96</v>
      </c>
      <c r="M5" s="14" t="s">
        <v>96</v>
      </c>
    </row>
    <row r="6" spans="2:13" ht="12.75">
      <c r="B6" s="163" t="s">
        <v>433</v>
      </c>
      <c r="C6" s="164"/>
      <c r="D6" s="395"/>
      <c r="E6" s="395"/>
      <c r="F6" s="395"/>
      <c r="G6" s="395"/>
      <c r="H6" s="395"/>
      <c r="I6" s="395"/>
      <c r="J6" s="395"/>
      <c r="K6" s="395"/>
      <c r="L6" s="395"/>
      <c r="M6" s="396"/>
    </row>
    <row r="7" spans="2:13" ht="12.75">
      <c r="B7" s="449" t="s">
        <v>268</v>
      </c>
      <c r="C7" s="458"/>
      <c r="D7" s="182">
        <v>0</v>
      </c>
      <c r="E7" s="15">
        <f>D10</f>
        <v>0</v>
      </c>
      <c r="F7" s="15">
        <f aca="true" t="shared" si="0" ref="F7:M7">E10</f>
        <v>0</v>
      </c>
      <c r="G7" s="15">
        <f t="shared" si="0"/>
        <v>0</v>
      </c>
      <c r="H7" s="15">
        <f t="shared" si="0"/>
        <v>0</v>
      </c>
      <c r="I7" s="15">
        <f t="shared" si="0"/>
        <v>0</v>
      </c>
      <c r="J7" s="15">
        <f t="shared" si="0"/>
        <v>0</v>
      </c>
      <c r="K7" s="15">
        <f t="shared" si="0"/>
        <v>0</v>
      </c>
      <c r="L7" s="15">
        <f t="shared" si="0"/>
        <v>0</v>
      </c>
      <c r="M7" s="16">
        <f t="shared" si="0"/>
        <v>0</v>
      </c>
    </row>
    <row r="8" spans="2:13" ht="12.75">
      <c r="B8" s="38" t="s">
        <v>269</v>
      </c>
      <c r="C8" s="37"/>
      <c r="D8" s="182">
        <v>0</v>
      </c>
      <c r="E8" s="182">
        <v>0</v>
      </c>
      <c r="F8" s="182">
        <v>0</v>
      </c>
      <c r="G8" s="182">
        <v>0</v>
      </c>
      <c r="H8" s="182">
        <v>0</v>
      </c>
      <c r="I8" s="182">
        <v>0</v>
      </c>
      <c r="J8" s="182">
        <v>0</v>
      </c>
      <c r="K8" s="182">
        <v>0</v>
      </c>
      <c r="L8" s="182">
        <v>0</v>
      </c>
      <c r="M8" s="195">
        <v>0</v>
      </c>
    </row>
    <row r="9" spans="2:13" ht="12.75">
      <c r="B9" s="433" t="s">
        <v>270</v>
      </c>
      <c r="C9" s="446"/>
      <c r="D9" s="201">
        <v>0</v>
      </c>
      <c r="E9" s="201">
        <v>0</v>
      </c>
      <c r="F9" s="201">
        <v>0</v>
      </c>
      <c r="G9" s="201">
        <v>0</v>
      </c>
      <c r="H9" s="201">
        <v>0</v>
      </c>
      <c r="I9" s="201">
        <v>0</v>
      </c>
      <c r="J9" s="201">
        <v>0</v>
      </c>
      <c r="K9" s="201">
        <v>0</v>
      </c>
      <c r="L9" s="201">
        <v>0</v>
      </c>
      <c r="M9" s="203">
        <v>0</v>
      </c>
    </row>
    <row r="10" spans="2:13" ht="12.75">
      <c r="B10" s="486" t="s">
        <v>253</v>
      </c>
      <c r="C10" s="504"/>
      <c r="D10" s="49">
        <f>SUM(D7:D9)</f>
        <v>0</v>
      </c>
      <c r="E10" s="49">
        <f aca="true" t="shared" si="1" ref="E10:M10">SUM(E7:E9)</f>
        <v>0</v>
      </c>
      <c r="F10" s="49">
        <f t="shared" si="1"/>
        <v>0</v>
      </c>
      <c r="G10" s="49">
        <f t="shared" si="1"/>
        <v>0</v>
      </c>
      <c r="H10" s="49">
        <f t="shared" si="1"/>
        <v>0</v>
      </c>
      <c r="I10" s="49">
        <f t="shared" si="1"/>
        <v>0</v>
      </c>
      <c r="J10" s="49">
        <f t="shared" si="1"/>
        <v>0</v>
      </c>
      <c r="K10" s="49">
        <f t="shared" si="1"/>
        <v>0</v>
      </c>
      <c r="L10" s="49">
        <f t="shared" si="1"/>
        <v>0</v>
      </c>
      <c r="M10" s="50">
        <f t="shared" si="1"/>
        <v>0</v>
      </c>
    </row>
    <row r="11" spans="2:13" ht="13.5" thickBot="1">
      <c r="B11" s="432"/>
      <c r="C11" s="443"/>
      <c r="D11" s="2"/>
      <c r="E11" s="2"/>
      <c r="F11" s="2"/>
      <c r="G11" s="2"/>
      <c r="H11" s="2"/>
      <c r="I11" s="2"/>
      <c r="J11" s="2"/>
      <c r="K11" s="2"/>
      <c r="L11" s="2"/>
      <c r="M11" s="43"/>
    </row>
    <row r="12" spans="2:13" ht="12.75">
      <c r="B12" s="163" t="s">
        <v>267</v>
      </c>
      <c r="C12" s="164"/>
      <c r="D12" s="395"/>
      <c r="E12" s="395"/>
      <c r="F12" s="395"/>
      <c r="G12" s="395"/>
      <c r="H12" s="395"/>
      <c r="I12" s="395"/>
      <c r="J12" s="395"/>
      <c r="K12" s="395"/>
      <c r="L12" s="395"/>
      <c r="M12" s="396"/>
    </row>
    <row r="13" spans="2:13" ht="12.75">
      <c r="B13" s="449" t="s">
        <v>268</v>
      </c>
      <c r="C13" s="458"/>
      <c r="D13" s="182">
        <v>0</v>
      </c>
      <c r="E13" s="15">
        <f>D16</f>
        <v>0</v>
      </c>
      <c r="F13" s="15">
        <f aca="true" t="shared" si="2" ref="F13:M13">E16</f>
        <v>0</v>
      </c>
      <c r="G13" s="15">
        <f t="shared" si="2"/>
        <v>0</v>
      </c>
      <c r="H13" s="15">
        <f t="shared" si="2"/>
        <v>0</v>
      </c>
      <c r="I13" s="15">
        <f t="shared" si="2"/>
        <v>0</v>
      </c>
      <c r="J13" s="15">
        <f t="shared" si="2"/>
        <v>0</v>
      </c>
      <c r="K13" s="15">
        <f t="shared" si="2"/>
        <v>0</v>
      </c>
      <c r="L13" s="15">
        <f t="shared" si="2"/>
        <v>0</v>
      </c>
      <c r="M13" s="16">
        <f t="shared" si="2"/>
        <v>0</v>
      </c>
    </row>
    <row r="14" spans="2:13" ht="12.75">
      <c r="B14" s="38" t="s">
        <v>269</v>
      </c>
      <c r="C14" s="37"/>
      <c r="D14" s="182">
        <v>0</v>
      </c>
      <c r="E14" s="182">
        <v>0</v>
      </c>
      <c r="F14" s="182">
        <v>0</v>
      </c>
      <c r="G14" s="182">
        <v>0</v>
      </c>
      <c r="H14" s="182">
        <v>0</v>
      </c>
      <c r="I14" s="182">
        <v>0</v>
      </c>
      <c r="J14" s="182">
        <v>0</v>
      </c>
      <c r="K14" s="182">
        <v>0</v>
      </c>
      <c r="L14" s="182">
        <v>0</v>
      </c>
      <c r="M14" s="195">
        <v>0</v>
      </c>
    </row>
    <row r="15" spans="2:13" ht="12.75">
      <c r="B15" s="433" t="s">
        <v>271</v>
      </c>
      <c r="C15" s="446"/>
      <c r="D15" s="201">
        <v>0</v>
      </c>
      <c r="E15" s="201">
        <v>0</v>
      </c>
      <c r="F15" s="201">
        <v>0</v>
      </c>
      <c r="G15" s="201">
        <v>0</v>
      </c>
      <c r="H15" s="201">
        <v>0</v>
      </c>
      <c r="I15" s="201">
        <v>0</v>
      </c>
      <c r="J15" s="201">
        <v>0</v>
      </c>
      <c r="K15" s="201">
        <v>0</v>
      </c>
      <c r="L15" s="201">
        <v>0</v>
      </c>
      <c r="M15" s="203">
        <v>0</v>
      </c>
    </row>
    <row r="16" spans="2:13" ht="12.75">
      <c r="B16" s="486" t="s">
        <v>253</v>
      </c>
      <c r="C16" s="504"/>
      <c r="D16" s="49">
        <f>SUM(D13:D15)</f>
        <v>0</v>
      </c>
      <c r="E16" s="49">
        <f aca="true" t="shared" si="3" ref="E16:M16">SUM(E13:E15)</f>
        <v>0</v>
      </c>
      <c r="F16" s="49">
        <f t="shared" si="3"/>
        <v>0</v>
      </c>
      <c r="G16" s="49">
        <f t="shared" si="3"/>
        <v>0</v>
      </c>
      <c r="H16" s="49">
        <f t="shared" si="3"/>
        <v>0</v>
      </c>
      <c r="I16" s="49">
        <f t="shared" si="3"/>
        <v>0</v>
      </c>
      <c r="J16" s="49">
        <f t="shared" si="3"/>
        <v>0</v>
      </c>
      <c r="K16" s="49">
        <f t="shared" si="3"/>
        <v>0</v>
      </c>
      <c r="L16" s="49">
        <f t="shared" si="3"/>
        <v>0</v>
      </c>
      <c r="M16" s="50">
        <f t="shared" si="3"/>
        <v>0</v>
      </c>
    </row>
    <row r="17" spans="2:13" ht="13.5" thickBot="1">
      <c r="B17" s="432"/>
      <c r="C17" s="443"/>
      <c r="D17" s="2"/>
      <c r="E17" s="2"/>
      <c r="F17" s="2"/>
      <c r="G17" s="2"/>
      <c r="H17" s="2"/>
      <c r="I17" s="2"/>
      <c r="J17" s="2"/>
      <c r="K17" s="2"/>
      <c r="L17" s="2"/>
      <c r="M17" s="43"/>
    </row>
    <row r="18" spans="2:13" ht="12.75">
      <c r="B18" s="163" t="s">
        <v>434</v>
      </c>
      <c r="C18" s="164"/>
      <c r="D18" s="395"/>
      <c r="E18" s="395"/>
      <c r="F18" s="395"/>
      <c r="G18" s="395"/>
      <c r="H18" s="395"/>
      <c r="I18" s="395"/>
      <c r="J18" s="395"/>
      <c r="K18" s="395"/>
      <c r="L18" s="395"/>
      <c r="M18" s="396"/>
    </row>
    <row r="19" spans="2:13" ht="12.75">
      <c r="B19" s="449" t="s">
        <v>268</v>
      </c>
      <c r="C19" s="458"/>
      <c r="D19" s="182">
        <v>0</v>
      </c>
      <c r="E19" s="15">
        <f>D22</f>
        <v>0</v>
      </c>
      <c r="F19" s="15">
        <f aca="true" t="shared" si="4" ref="F19:M19">E22</f>
        <v>0</v>
      </c>
      <c r="G19" s="15">
        <f t="shared" si="4"/>
        <v>0</v>
      </c>
      <c r="H19" s="15">
        <f t="shared" si="4"/>
        <v>0</v>
      </c>
      <c r="I19" s="15">
        <f t="shared" si="4"/>
        <v>0</v>
      </c>
      <c r="J19" s="15">
        <f t="shared" si="4"/>
        <v>0</v>
      </c>
      <c r="K19" s="15">
        <f t="shared" si="4"/>
        <v>0</v>
      </c>
      <c r="L19" s="15">
        <f t="shared" si="4"/>
        <v>0</v>
      </c>
      <c r="M19" s="16">
        <f t="shared" si="4"/>
        <v>0</v>
      </c>
    </row>
    <row r="20" spans="2:13" ht="12.75">
      <c r="B20" s="38" t="s">
        <v>269</v>
      </c>
      <c r="C20" s="37"/>
      <c r="D20" s="182">
        <v>0</v>
      </c>
      <c r="E20" s="182">
        <v>0</v>
      </c>
      <c r="F20" s="182">
        <v>0</v>
      </c>
      <c r="G20" s="182">
        <v>0</v>
      </c>
      <c r="H20" s="182">
        <v>0</v>
      </c>
      <c r="I20" s="182">
        <v>0</v>
      </c>
      <c r="J20" s="182">
        <v>0</v>
      </c>
      <c r="K20" s="182">
        <v>0</v>
      </c>
      <c r="L20" s="182">
        <v>0</v>
      </c>
      <c r="M20" s="195">
        <v>0</v>
      </c>
    </row>
    <row r="21" spans="2:13" ht="12.75">
      <c r="B21" s="433" t="s">
        <v>271</v>
      </c>
      <c r="C21" s="446"/>
      <c r="D21" s="201">
        <v>0</v>
      </c>
      <c r="E21" s="201">
        <v>0</v>
      </c>
      <c r="F21" s="201">
        <v>0</v>
      </c>
      <c r="G21" s="201">
        <v>0</v>
      </c>
      <c r="H21" s="201">
        <v>0</v>
      </c>
      <c r="I21" s="201">
        <v>0</v>
      </c>
      <c r="J21" s="201">
        <v>0</v>
      </c>
      <c r="K21" s="201">
        <v>0</v>
      </c>
      <c r="L21" s="201">
        <v>0</v>
      </c>
      <c r="M21" s="203">
        <v>0</v>
      </c>
    </row>
    <row r="22" spans="2:13" ht="12.75">
      <c r="B22" s="486" t="s">
        <v>253</v>
      </c>
      <c r="C22" s="504"/>
      <c r="D22" s="49">
        <f>SUM(D19:D21)</f>
        <v>0</v>
      </c>
      <c r="E22" s="49">
        <f aca="true" t="shared" si="5" ref="E22:M22">SUM(E19:E21)</f>
        <v>0</v>
      </c>
      <c r="F22" s="49">
        <f t="shared" si="5"/>
        <v>0</v>
      </c>
      <c r="G22" s="49">
        <f t="shared" si="5"/>
        <v>0</v>
      </c>
      <c r="H22" s="49">
        <f t="shared" si="5"/>
        <v>0</v>
      </c>
      <c r="I22" s="49">
        <f t="shared" si="5"/>
        <v>0</v>
      </c>
      <c r="J22" s="49">
        <f t="shared" si="5"/>
        <v>0</v>
      </c>
      <c r="K22" s="49">
        <f t="shared" si="5"/>
        <v>0</v>
      </c>
      <c r="L22" s="49">
        <f t="shared" si="5"/>
        <v>0</v>
      </c>
      <c r="M22" s="50">
        <f t="shared" si="5"/>
        <v>0</v>
      </c>
    </row>
    <row r="23" spans="2:13" ht="13.5" thickBot="1">
      <c r="B23" s="432"/>
      <c r="C23" s="443"/>
      <c r="D23" s="2"/>
      <c r="E23" s="2"/>
      <c r="F23" s="2"/>
      <c r="G23" s="2"/>
      <c r="H23" s="2"/>
      <c r="I23" s="2"/>
      <c r="J23" s="2"/>
      <c r="K23" s="2"/>
      <c r="L23" s="2"/>
      <c r="M23" s="43"/>
    </row>
    <row r="24" spans="2:13" ht="12.75">
      <c r="B24" s="163" t="s">
        <v>435</v>
      </c>
      <c r="C24" s="164"/>
      <c r="D24" s="395"/>
      <c r="E24" s="395"/>
      <c r="F24" s="395"/>
      <c r="G24" s="395"/>
      <c r="H24" s="395"/>
      <c r="I24" s="395"/>
      <c r="J24" s="395"/>
      <c r="K24" s="395"/>
      <c r="L24" s="395"/>
      <c r="M24" s="396"/>
    </row>
    <row r="25" spans="2:13" ht="12.75">
      <c r="B25" s="449" t="s">
        <v>268</v>
      </c>
      <c r="C25" s="458"/>
      <c r="D25" s="182">
        <v>0</v>
      </c>
      <c r="E25" s="15">
        <f>D28</f>
        <v>0</v>
      </c>
      <c r="F25" s="15">
        <f aca="true" t="shared" si="6" ref="F25:M25">E28</f>
        <v>0</v>
      </c>
      <c r="G25" s="15">
        <f t="shared" si="6"/>
        <v>0</v>
      </c>
      <c r="H25" s="15">
        <f t="shared" si="6"/>
        <v>0</v>
      </c>
      <c r="I25" s="15">
        <f t="shared" si="6"/>
        <v>0</v>
      </c>
      <c r="J25" s="15">
        <f t="shared" si="6"/>
        <v>0</v>
      </c>
      <c r="K25" s="15">
        <f t="shared" si="6"/>
        <v>0</v>
      </c>
      <c r="L25" s="15">
        <f t="shared" si="6"/>
        <v>0</v>
      </c>
      <c r="M25" s="16">
        <f t="shared" si="6"/>
        <v>0</v>
      </c>
    </row>
    <row r="26" spans="2:13" ht="12.75">
      <c r="B26" s="38" t="s">
        <v>269</v>
      </c>
      <c r="C26" s="37"/>
      <c r="D26" s="182">
        <v>0</v>
      </c>
      <c r="E26" s="182">
        <v>0</v>
      </c>
      <c r="F26" s="182">
        <v>0</v>
      </c>
      <c r="G26" s="182">
        <v>0</v>
      </c>
      <c r="H26" s="182">
        <v>0</v>
      </c>
      <c r="I26" s="182">
        <v>0</v>
      </c>
      <c r="J26" s="182">
        <v>0</v>
      </c>
      <c r="K26" s="182">
        <v>0</v>
      </c>
      <c r="L26" s="182">
        <v>0</v>
      </c>
      <c r="M26" s="195">
        <v>0</v>
      </c>
    </row>
    <row r="27" spans="2:13" ht="12.75">
      <c r="B27" s="433" t="s">
        <v>271</v>
      </c>
      <c r="C27" s="446"/>
      <c r="D27" s="201">
        <v>0</v>
      </c>
      <c r="E27" s="201">
        <v>0</v>
      </c>
      <c r="F27" s="201">
        <v>0</v>
      </c>
      <c r="G27" s="201">
        <v>0</v>
      </c>
      <c r="H27" s="201">
        <v>0</v>
      </c>
      <c r="I27" s="201">
        <v>0</v>
      </c>
      <c r="J27" s="201">
        <v>0</v>
      </c>
      <c r="K27" s="201">
        <v>0</v>
      </c>
      <c r="L27" s="201">
        <v>0</v>
      </c>
      <c r="M27" s="203">
        <v>0</v>
      </c>
    </row>
    <row r="28" spans="2:13" ht="12.75">
      <c r="B28" s="486" t="s">
        <v>253</v>
      </c>
      <c r="C28" s="504"/>
      <c r="D28" s="49">
        <f>SUM(D25:D27)</f>
        <v>0</v>
      </c>
      <c r="E28" s="49">
        <f aca="true" t="shared" si="7" ref="E28:M28">SUM(E25:E27)</f>
        <v>0</v>
      </c>
      <c r="F28" s="49">
        <f t="shared" si="7"/>
        <v>0</v>
      </c>
      <c r="G28" s="49">
        <f t="shared" si="7"/>
        <v>0</v>
      </c>
      <c r="H28" s="49">
        <f t="shared" si="7"/>
        <v>0</v>
      </c>
      <c r="I28" s="49">
        <f t="shared" si="7"/>
        <v>0</v>
      </c>
      <c r="J28" s="49">
        <f t="shared" si="7"/>
        <v>0</v>
      </c>
      <c r="K28" s="49">
        <f t="shared" si="7"/>
        <v>0</v>
      </c>
      <c r="L28" s="49">
        <f t="shared" si="7"/>
        <v>0</v>
      </c>
      <c r="M28" s="50">
        <f t="shared" si="7"/>
        <v>0</v>
      </c>
    </row>
    <row r="29" spans="2:13" ht="13.5" thickBot="1">
      <c r="B29" s="432"/>
      <c r="C29" s="443"/>
      <c r="D29" s="2"/>
      <c r="E29" s="2"/>
      <c r="F29" s="2"/>
      <c r="G29" s="2"/>
      <c r="H29" s="2"/>
      <c r="I29" s="2"/>
      <c r="J29" s="2"/>
      <c r="K29" s="2"/>
      <c r="L29" s="2"/>
      <c r="M29" s="43"/>
    </row>
    <row r="30" spans="2:13" ht="12.75">
      <c r="B30" s="163" t="s">
        <v>436</v>
      </c>
      <c r="C30" s="164"/>
      <c r="D30" s="395"/>
      <c r="E30" s="395"/>
      <c r="F30" s="395"/>
      <c r="G30" s="395"/>
      <c r="H30" s="395"/>
      <c r="I30" s="395"/>
      <c r="J30" s="395"/>
      <c r="K30" s="395"/>
      <c r="L30" s="395"/>
      <c r="M30" s="396"/>
    </row>
    <row r="31" spans="2:13" ht="12.75">
      <c r="B31" s="449" t="s">
        <v>268</v>
      </c>
      <c r="C31" s="458"/>
      <c r="D31" s="182">
        <v>0</v>
      </c>
      <c r="E31" s="15">
        <f>D34</f>
        <v>0</v>
      </c>
      <c r="F31" s="15">
        <f aca="true" t="shared" si="8" ref="F31:M31">E34</f>
        <v>0</v>
      </c>
      <c r="G31" s="15">
        <f t="shared" si="8"/>
        <v>0</v>
      </c>
      <c r="H31" s="15">
        <f t="shared" si="8"/>
        <v>0</v>
      </c>
      <c r="I31" s="15">
        <f t="shared" si="8"/>
        <v>0</v>
      </c>
      <c r="J31" s="15">
        <f t="shared" si="8"/>
        <v>0</v>
      </c>
      <c r="K31" s="15">
        <f t="shared" si="8"/>
        <v>0</v>
      </c>
      <c r="L31" s="15">
        <f t="shared" si="8"/>
        <v>0</v>
      </c>
      <c r="M31" s="16">
        <f t="shared" si="8"/>
        <v>0</v>
      </c>
    </row>
    <row r="32" spans="2:13" ht="12.75">
      <c r="B32" s="38" t="s">
        <v>269</v>
      </c>
      <c r="C32" s="37"/>
      <c r="D32" s="182">
        <v>0</v>
      </c>
      <c r="E32" s="182">
        <v>0</v>
      </c>
      <c r="F32" s="182">
        <v>0</v>
      </c>
      <c r="G32" s="182">
        <v>0</v>
      </c>
      <c r="H32" s="182">
        <v>0</v>
      </c>
      <c r="I32" s="182">
        <v>0</v>
      </c>
      <c r="J32" s="182">
        <v>0</v>
      </c>
      <c r="K32" s="182">
        <v>0</v>
      </c>
      <c r="L32" s="182">
        <v>0</v>
      </c>
      <c r="M32" s="195">
        <v>0</v>
      </c>
    </row>
    <row r="33" spans="2:13" ht="12.75">
      <c r="B33" s="433" t="s">
        <v>271</v>
      </c>
      <c r="C33" s="446"/>
      <c r="D33" s="201">
        <v>0</v>
      </c>
      <c r="E33" s="201">
        <v>0</v>
      </c>
      <c r="F33" s="201">
        <v>0</v>
      </c>
      <c r="G33" s="201">
        <v>0</v>
      </c>
      <c r="H33" s="201">
        <v>0</v>
      </c>
      <c r="I33" s="201">
        <v>0</v>
      </c>
      <c r="J33" s="201">
        <v>0</v>
      </c>
      <c r="K33" s="201">
        <v>0</v>
      </c>
      <c r="L33" s="201">
        <v>0</v>
      </c>
      <c r="M33" s="203">
        <v>0</v>
      </c>
    </row>
    <row r="34" spans="2:13" ht="12.75">
      <c r="B34" s="486" t="s">
        <v>253</v>
      </c>
      <c r="C34" s="504"/>
      <c r="D34" s="49">
        <f>SUM(D31:D33)</f>
        <v>0</v>
      </c>
      <c r="E34" s="49">
        <f aca="true" t="shared" si="9" ref="E34:M34">SUM(E31:E33)</f>
        <v>0</v>
      </c>
      <c r="F34" s="49">
        <f t="shared" si="9"/>
        <v>0</v>
      </c>
      <c r="G34" s="49">
        <f t="shared" si="9"/>
        <v>0</v>
      </c>
      <c r="H34" s="49">
        <f t="shared" si="9"/>
        <v>0</v>
      </c>
      <c r="I34" s="49">
        <f t="shared" si="9"/>
        <v>0</v>
      </c>
      <c r="J34" s="49">
        <f t="shared" si="9"/>
        <v>0</v>
      </c>
      <c r="K34" s="49">
        <f t="shared" si="9"/>
        <v>0</v>
      </c>
      <c r="L34" s="49">
        <f t="shared" si="9"/>
        <v>0</v>
      </c>
      <c r="M34" s="50">
        <f t="shared" si="9"/>
        <v>0</v>
      </c>
    </row>
    <row r="35" spans="2:13" ht="13.5" thickBot="1">
      <c r="B35" s="123"/>
      <c r="C35" s="104"/>
      <c r="D35" s="397"/>
      <c r="E35" s="397"/>
      <c r="F35" s="397"/>
      <c r="G35" s="397"/>
      <c r="H35" s="397"/>
      <c r="I35" s="397"/>
      <c r="J35" s="397"/>
      <c r="K35" s="397"/>
      <c r="L35" s="397"/>
      <c r="M35" s="398"/>
    </row>
    <row r="36" spans="2:13" ht="12.75">
      <c r="B36" s="318" t="s">
        <v>437</v>
      </c>
      <c r="C36" s="167"/>
      <c r="D36" s="250"/>
      <c r="E36" s="250"/>
      <c r="F36" s="250"/>
      <c r="G36" s="250"/>
      <c r="H36" s="250"/>
      <c r="I36" s="250"/>
      <c r="J36" s="250"/>
      <c r="K36" s="250"/>
      <c r="L36" s="250"/>
      <c r="M36" s="251"/>
    </row>
    <row r="37" spans="2:13" ht="12.75">
      <c r="B37" s="449" t="s">
        <v>268</v>
      </c>
      <c r="C37" s="458"/>
      <c r="D37" s="182">
        <v>0</v>
      </c>
      <c r="E37" s="15">
        <f>D40</f>
        <v>0</v>
      </c>
      <c r="F37" s="15">
        <f aca="true" t="shared" si="10" ref="F37:M37">E40</f>
        <v>0</v>
      </c>
      <c r="G37" s="15">
        <f t="shared" si="10"/>
        <v>0</v>
      </c>
      <c r="H37" s="15">
        <f t="shared" si="10"/>
        <v>0</v>
      </c>
      <c r="I37" s="15">
        <f t="shared" si="10"/>
        <v>0</v>
      </c>
      <c r="J37" s="15">
        <f t="shared" si="10"/>
        <v>0</v>
      </c>
      <c r="K37" s="15">
        <f t="shared" si="10"/>
        <v>0</v>
      </c>
      <c r="L37" s="15">
        <f t="shared" si="10"/>
        <v>0</v>
      </c>
      <c r="M37" s="16">
        <f t="shared" si="10"/>
        <v>0</v>
      </c>
    </row>
    <row r="38" spans="2:13" ht="12.75">
      <c r="B38" s="38" t="s">
        <v>269</v>
      </c>
      <c r="C38" s="37"/>
      <c r="D38" s="182">
        <v>0</v>
      </c>
      <c r="E38" s="182">
        <v>0</v>
      </c>
      <c r="F38" s="182">
        <v>0</v>
      </c>
      <c r="G38" s="182">
        <v>0</v>
      </c>
      <c r="H38" s="182">
        <v>0</v>
      </c>
      <c r="I38" s="182">
        <v>0</v>
      </c>
      <c r="J38" s="182">
        <v>0</v>
      </c>
      <c r="K38" s="182">
        <v>0</v>
      </c>
      <c r="L38" s="182">
        <v>0</v>
      </c>
      <c r="M38" s="195">
        <v>0</v>
      </c>
    </row>
    <row r="39" spans="2:13" ht="12.75">
      <c r="B39" s="433" t="s">
        <v>271</v>
      </c>
      <c r="C39" s="446"/>
      <c r="D39" s="201">
        <v>0</v>
      </c>
      <c r="E39" s="201">
        <v>0</v>
      </c>
      <c r="F39" s="201">
        <v>0</v>
      </c>
      <c r="G39" s="201">
        <v>0</v>
      </c>
      <c r="H39" s="201">
        <v>0</v>
      </c>
      <c r="I39" s="201">
        <v>0</v>
      </c>
      <c r="J39" s="201">
        <v>0</v>
      </c>
      <c r="K39" s="201">
        <v>0</v>
      </c>
      <c r="L39" s="201">
        <v>0</v>
      </c>
      <c r="M39" s="203">
        <v>0</v>
      </c>
    </row>
    <row r="40" spans="2:13" ht="12.75">
      <c r="B40" s="486" t="s">
        <v>253</v>
      </c>
      <c r="C40" s="504"/>
      <c r="D40" s="49">
        <f>SUM(D37:D39)</f>
        <v>0</v>
      </c>
      <c r="E40" s="49">
        <f aca="true" t="shared" si="11" ref="E40:M40">SUM(E37:E39)</f>
        <v>0</v>
      </c>
      <c r="F40" s="49">
        <f t="shared" si="11"/>
        <v>0</v>
      </c>
      <c r="G40" s="49">
        <f t="shared" si="11"/>
        <v>0</v>
      </c>
      <c r="H40" s="49">
        <f t="shared" si="11"/>
        <v>0</v>
      </c>
      <c r="I40" s="49">
        <f t="shared" si="11"/>
        <v>0</v>
      </c>
      <c r="J40" s="49">
        <f t="shared" si="11"/>
        <v>0</v>
      </c>
      <c r="K40" s="49">
        <f t="shared" si="11"/>
        <v>0</v>
      </c>
      <c r="L40" s="49">
        <f t="shared" si="11"/>
        <v>0</v>
      </c>
      <c r="M40" s="50">
        <f t="shared" si="11"/>
        <v>0</v>
      </c>
    </row>
    <row r="41" spans="2:13" ht="13.5" thickBot="1">
      <c r="B41" s="432"/>
      <c r="C41" s="443"/>
      <c r="D41" s="2"/>
      <c r="E41" s="2"/>
      <c r="F41" s="2"/>
      <c r="G41" s="2"/>
      <c r="H41" s="2"/>
      <c r="I41" s="2"/>
      <c r="J41" s="2"/>
      <c r="K41" s="2"/>
      <c r="L41" s="2"/>
      <c r="M41" s="43"/>
    </row>
    <row r="42" spans="2:13" ht="12.75">
      <c r="B42" s="163" t="s">
        <v>438</v>
      </c>
      <c r="C42" s="164"/>
      <c r="D42" s="395"/>
      <c r="E42" s="395"/>
      <c r="F42" s="395"/>
      <c r="G42" s="395"/>
      <c r="H42" s="395"/>
      <c r="I42" s="395"/>
      <c r="J42" s="395"/>
      <c r="K42" s="395"/>
      <c r="L42" s="395"/>
      <c r="M42" s="396"/>
    </row>
    <row r="43" spans="2:13" ht="12.75">
      <c r="B43" s="449" t="s">
        <v>268</v>
      </c>
      <c r="C43" s="458"/>
      <c r="D43" s="182">
        <v>0</v>
      </c>
      <c r="E43" s="15">
        <f>D46</f>
        <v>0</v>
      </c>
      <c r="F43" s="15">
        <f>E46</f>
        <v>0</v>
      </c>
      <c r="G43" s="15">
        <f aca="true" t="shared" si="12" ref="G43:M43">F46</f>
        <v>0</v>
      </c>
      <c r="H43" s="15">
        <f t="shared" si="12"/>
        <v>0</v>
      </c>
      <c r="I43" s="15">
        <f t="shared" si="12"/>
        <v>0</v>
      </c>
      <c r="J43" s="15">
        <f t="shared" si="12"/>
        <v>0</v>
      </c>
      <c r="K43" s="15">
        <f t="shared" si="12"/>
        <v>0</v>
      </c>
      <c r="L43" s="15">
        <f t="shared" si="12"/>
        <v>0</v>
      </c>
      <c r="M43" s="16">
        <f t="shared" si="12"/>
        <v>0</v>
      </c>
    </row>
    <row r="44" spans="2:13" ht="12.75">
      <c r="B44" s="38" t="s">
        <v>269</v>
      </c>
      <c r="C44" s="37"/>
      <c r="D44" s="182">
        <v>0</v>
      </c>
      <c r="E44" s="182">
        <v>0</v>
      </c>
      <c r="F44" s="182">
        <v>0</v>
      </c>
      <c r="G44" s="182">
        <v>0</v>
      </c>
      <c r="H44" s="182">
        <v>0</v>
      </c>
      <c r="I44" s="182">
        <v>0</v>
      </c>
      <c r="J44" s="182">
        <v>0</v>
      </c>
      <c r="K44" s="182">
        <v>0</v>
      </c>
      <c r="L44" s="182">
        <v>0</v>
      </c>
      <c r="M44" s="195">
        <v>0</v>
      </c>
    </row>
    <row r="45" spans="2:13" ht="12.75">
      <c r="B45" s="433" t="s">
        <v>271</v>
      </c>
      <c r="C45" s="446"/>
      <c r="D45" s="201">
        <v>0</v>
      </c>
      <c r="E45" s="201">
        <v>0</v>
      </c>
      <c r="F45" s="201">
        <v>0</v>
      </c>
      <c r="G45" s="201">
        <v>0</v>
      </c>
      <c r="H45" s="201">
        <v>0</v>
      </c>
      <c r="I45" s="201">
        <v>0</v>
      </c>
      <c r="J45" s="201">
        <v>0</v>
      </c>
      <c r="K45" s="201">
        <v>0</v>
      </c>
      <c r="L45" s="201">
        <v>0</v>
      </c>
      <c r="M45" s="203">
        <v>0</v>
      </c>
    </row>
    <row r="46" spans="2:13" ht="12.75">
      <c r="B46" s="486" t="s">
        <v>253</v>
      </c>
      <c r="C46" s="504"/>
      <c r="D46" s="49">
        <f>SUM(D43:D45)</f>
        <v>0</v>
      </c>
      <c r="E46" s="49">
        <f>SUM(E43:E45)</f>
        <v>0</v>
      </c>
      <c r="F46" s="49">
        <f>SUM(F43:F45)</f>
        <v>0</v>
      </c>
      <c r="G46" s="49">
        <f aca="true" t="shared" si="13" ref="G46:M46">SUM(G43:G45)</f>
        <v>0</v>
      </c>
      <c r="H46" s="49">
        <f t="shared" si="13"/>
        <v>0</v>
      </c>
      <c r="I46" s="49">
        <f t="shared" si="13"/>
        <v>0</v>
      </c>
      <c r="J46" s="49">
        <f t="shared" si="13"/>
        <v>0</v>
      </c>
      <c r="K46" s="49">
        <f t="shared" si="13"/>
        <v>0</v>
      </c>
      <c r="L46" s="49">
        <f t="shared" si="13"/>
        <v>0</v>
      </c>
      <c r="M46" s="50">
        <f t="shared" si="13"/>
        <v>0</v>
      </c>
    </row>
    <row r="47" spans="2:13" ht="13.5" thickBot="1">
      <c r="B47" s="432"/>
      <c r="C47" s="443"/>
      <c r="D47" s="2"/>
      <c r="E47" s="2"/>
      <c r="F47" s="2"/>
      <c r="G47" s="2"/>
      <c r="H47" s="2"/>
      <c r="I47" s="2"/>
      <c r="J47" s="2"/>
      <c r="K47" s="2"/>
      <c r="L47" s="2"/>
      <c r="M47" s="43"/>
    </row>
    <row r="48" spans="2:13" ht="12.75">
      <c r="B48" s="163" t="s">
        <v>272</v>
      </c>
      <c r="C48" s="164"/>
      <c r="D48" s="395"/>
      <c r="E48" s="395"/>
      <c r="F48" s="395"/>
      <c r="G48" s="395"/>
      <c r="H48" s="395"/>
      <c r="I48" s="395"/>
      <c r="J48" s="395"/>
      <c r="K48" s="395"/>
      <c r="L48" s="395"/>
      <c r="M48" s="396"/>
    </row>
    <row r="49" spans="2:13" ht="12.75">
      <c r="B49" s="449" t="s">
        <v>268</v>
      </c>
      <c r="C49" s="458"/>
      <c r="D49" s="15">
        <f>D7+D13+D19+D25+D31+D37+D43</f>
        <v>0</v>
      </c>
      <c r="E49" s="15">
        <f aca="true" t="shared" si="14" ref="E49:M49">E7+E13+E19+E25+E31+E37+E43</f>
        <v>0</v>
      </c>
      <c r="F49" s="15">
        <f t="shared" si="14"/>
        <v>0</v>
      </c>
      <c r="G49" s="15">
        <f t="shared" si="14"/>
        <v>0</v>
      </c>
      <c r="H49" s="15">
        <f t="shared" si="14"/>
        <v>0</v>
      </c>
      <c r="I49" s="15">
        <f t="shared" si="14"/>
        <v>0</v>
      </c>
      <c r="J49" s="15">
        <f t="shared" si="14"/>
        <v>0</v>
      </c>
      <c r="K49" s="15">
        <f t="shared" si="14"/>
        <v>0</v>
      </c>
      <c r="L49" s="15">
        <f t="shared" si="14"/>
        <v>0</v>
      </c>
      <c r="M49" s="16">
        <f t="shared" si="14"/>
        <v>0</v>
      </c>
    </row>
    <row r="50" spans="2:13" ht="12.75">
      <c r="B50" s="38" t="s">
        <v>269</v>
      </c>
      <c r="C50" s="37"/>
      <c r="D50" s="15">
        <f>D8+D14+D20+D26+D32+D38+D44</f>
        <v>0</v>
      </c>
      <c r="E50" s="15">
        <f aca="true" t="shared" si="15" ref="E50:M50">E8+E14+E20+E26+E32+E38+E44</f>
        <v>0</v>
      </c>
      <c r="F50" s="15">
        <f t="shared" si="15"/>
        <v>0</v>
      </c>
      <c r="G50" s="15">
        <f t="shared" si="15"/>
        <v>0</v>
      </c>
      <c r="H50" s="15">
        <f t="shared" si="15"/>
        <v>0</v>
      </c>
      <c r="I50" s="15">
        <f t="shared" si="15"/>
        <v>0</v>
      </c>
      <c r="J50" s="15">
        <f t="shared" si="15"/>
        <v>0</v>
      </c>
      <c r="K50" s="15">
        <f t="shared" si="15"/>
        <v>0</v>
      </c>
      <c r="L50" s="15">
        <f t="shared" si="15"/>
        <v>0</v>
      </c>
      <c r="M50" s="16">
        <f t="shared" si="15"/>
        <v>0</v>
      </c>
    </row>
    <row r="51" spans="2:13" ht="12.75">
      <c r="B51" s="433" t="s">
        <v>271</v>
      </c>
      <c r="C51" s="446"/>
      <c r="D51" s="81">
        <f>D9+D15+D21+D27+D33+D39+D45</f>
        <v>0</v>
      </c>
      <c r="E51" s="81">
        <f aca="true" t="shared" si="16" ref="E51:M51">E9+E15+E21+E27+E33+E39+E45</f>
        <v>0</v>
      </c>
      <c r="F51" s="81">
        <f t="shared" si="16"/>
        <v>0</v>
      </c>
      <c r="G51" s="81">
        <f t="shared" si="16"/>
        <v>0</v>
      </c>
      <c r="H51" s="81">
        <f t="shared" si="16"/>
        <v>0</v>
      </c>
      <c r="I51" s="81">
        <f t="shared" si="16"/>
        <v>0</v>
      </c>
      <c r="J51" s="81">
        <f t="shared" si="16"/>
        <v>0</v>
      </c>
      <c r="K51" s="81">
        <f t="shared" si="16"/>
        <v>0</v>
      </c>
      <c r="L51" s="81">
        <f t="shared" si="16"/>
        <v>0</v>
      </c>
      <c r="M51" s="82">
        <f t="shared" si="16"/>
        <v>0</v>
      </c>
    </row>
    <row r="52" spans="2:13" ht="12.75">
      <c r="B52" s="486" t="s">
        <v>273</v>
      </c>
      <c r="C52" s="504"/>
      <c r="D52" s="49">
        <f>SUM(D49:D51)</f>
        <v>0</v>
      </c>
      <c r="E52" s="49">
        <f aca="true" t="shared" si="17" ref="E52:M52">SUM(E49:E51)</f>
        <v>0</v>
      </c>
      <c r="F52" s="49">
        <f t="shared" si="17"/>
        <v>0</v>
      </c>
      <c r="G52" s="49">
        <f t="shared" si="17"/>
        <v>0</v>
      </c>
      <c r="H52" s="49">
        <f t="shared" si="17"/>
        <v>0</v>
      </c>
      <c r="I52" s="49">
        <f t="shared" si="17"/>
        <v>0</v>
      </c>
      <c r="J52" s="49">
        <f t="shared" si="17"/>
        <v>0</v>
      </c>
      <c r="K52" s="49">
        <f t="shared" si="17"/>
        <v>0</v>
      </c>
      <c r="L52" s="49">
        <f t="shared" si="17"/>
        <v>0</v>
      </c>
      <c r="M52" s="50">
        <f t="shared" si="17"/>
        <v>0</v>
      </c>
    </row>
    <row r="53" spans="2:13" ht="13.5" thickBot="1">
      <c r="B53" s="517"/>
      <c r="C53" s="518"/>
      <c r="D53" s="397"/>
      <c r="E53" s="397"/>
      <c r="F53" s="397"/>
      <c r="G53" s="397"/>
      <c r="H53" s="397"/>
      <c r="I53" s="397"/>
      <c r="J53" s="397"/>
      <c r="K53" s="397"/>
      <c r="L53" s="397"/>
      <c r="M53" s="398"/>
    </row>
    <row r="54" spans="2:13" s="404" customFormat="1" ht="12.75">
      <c r="B54" s="422" t="s">
        <v>335</v>
      </c>
      <c r="D54" s="406" t="b">
        <f aca="true" t="shared" si="18" ref="D54:M54">2*D52=SUM(D7:D46)</f>
        <v>1</v>
      </c>
      <c r="E54" s="406" t="b">
        <f t="shared" si="18"/>
        <v>1</v>
      </c>
      <c r="F54" s="406" t="b">
        <f t="shared" si="18"/>
        <v>1</v>
      </c>
      <c r="G54" s="406" t="b">
        <f t="shared" si="18"/>
        <v>1</v>
      </c>
      <c r="H54" s="406" t="b">
        <f t="shared" si="18"/>
        <v>1</v>
      </c>
      <c r="I54" s="406" t="b">
        <f t="shared" si="18"/>
        <v>1</v>
      </c>
      <c r="J54" s="406" t="b">
        <f t="shared" si="18"/>
        <v>1</v>
      </c>
      <c r="K54" s="406" t="b">
        <f t="shared" si="18"/>
        <v>1</v>
      </c>
      <c r="L54" s="406" t="b">
        <f t="shared" si="18"/>
        <v>1</v>
      </c>
      <c r="M54" s="406" t="b">
        <f t="shared" si="18"/>
        <v>1</v>
      </c>
    </row>
    <row r="55" spans="2:13" ht="12.75">
      <c r="B55" s="212" t="s">
        <v>455</v>
      </c>
      <c r="D55" s="217"/>
      <c r="E55" s="217"/>
      <c r="F55" s="217"/>
      <c r="G55" s="217"/>
      <c r="H55" s="217"/>
      <c r="I55" s="217"/>
      <c r="J55" s="217"/>
      <c r="K55" s="217"/>
      <c r="L55" s="217"/>
      <c r="M55" s="217"/>
    </row>
    <row r="56" spans="4:13" ht="12.75">
      <c r="D56" s="217"/>
      <c r="E56" s="217"/>
      <c r="F56" s="217"/>
      <c r="G56" s="217"/>
      <c r="H56" s="217"/>
      <c r="I56" s="217"/>
      <c r="J56" s="217"/>
      <c r="K56" s="217"/>
      <c r="L56" s="217"/>
      <c r="M56" s="217"/>
    </row>
    <row r="57" spans="4:13" ht="12.75">
      <c r="D57" s="217"/>
      <c r="E57" s="217"/>
      <c r="F57" s="217"/>
      <c r="G57" s="217"/>
      <c r="H57" s="217"/>
      <c r="I57" s="217"/>
      <c r="J57" s="217"/>
      <c r="K57" s="217"/>
      <c r="L57" s="217"/>
      <c r="M57" s="217"/>
    </row>
    <row r="58" spans="4:13" ht="12.75">
      <c r="D58" s="217"/>
      <c r="E58" s="217"/>
      <c r="F58" s="217"/>
      <c r="G58" s="217"/>
      <c r="H58" s="217"/>
      <c r="I58" s="217"/>
      <c r="J58" s="217"/>
      <c r="K58" s="217"/>
      <c r="L58" s="217"/>
      <c r="M58" s="217"/>
    </row>
    <row r="59" spans="4:13" ht="12.75">
      <c r="D59" s="217"/>
      <c r="E59" s="217"/>
      <c r="F59" s="217"/>
      <c r="G59" s="217"/>
      <c r="H59" s="217"/>
      <c r="I59" s="217"/>
      <c r="J59" s="217"/>
      <c r="K59" s="217"/>
      <c r="L59" s="217"/>
      <c r="M59" s="217"/>
    </row>
    <row r="60" spans="4:13" ht="12.75">
      <c r="D60" s="217"/>
      <c r="E60" s="217"/>
      <c r="F60" s="217"/>
      <c r="G60" s="217"/>
      <c r="H60" s="217"/>
      <c r="I60" s="217"/>
      <c r="J60" s="217"/>
      <c r="K60" s="217"/>
      <c r="L60" s="217"/>
      <c r="M60" s="217"/>
    </row>
    <row r="61" spans="4:13" ht="12.75">
      <c r="D61" s="217"/>
      <c r="E61" s="217"/>
      <c r="F61" s="217"/>
      <c r="G61" s="217"/>
      <c r="H61" s="217"/>
      <c r="I61" s="217"/>
      <c r="J61" s="217"/>
      <c r="K61" s="217"/>
      <c r="L61" s="217"/>
      <c r="M61" s="217"/>
    </row>
    <row r="62" spans="4:13" ht="12.75">
      <c r="D62" s="217"/>
      <c r="E62" s="217"/>
      <c r="F62" s="217"/>
      <c r="G62" s="217"/>
      <c r="H62" s="217"/>
      <c r="I62" s="217"/>
      <c r="J62" s="217"/>
      <c r="K62" s="217"/>
      <c r="L62" s="217"/>
      <c r="M62" s="217"/>
    </row>
    <row r="63" spans="4:13" ht="12.75">
      <c r="D63" s="217"/>
      <c r="E63" s="217"/>
      <c r="F63" s="217"/>
      <c r="G63" s="217"/>
      <c r="H63" s="217"/>
      <c r="I63" s="217"/>
      <c r="J63" s="217"/>
      <c r="K63" s="217"/>
      <c r="L63" s="217"/>
      <c r="M63" s="217"/>
    </row>
    <row r="64" spans="4:13" ht="12.75">
      <c r="D64" s="217"/>
      <c r="E64" s="217"/>
      <c r="F64" s="217"/>
      <c r="G64" s="217"/>
      <c r="H64" s="217"/>
      <c r="I64" s="217"/>
      <c r="J64" s="217"/>
      <c r="K64" s="217"/>
      <c r="L64" s="217"/>
      <c r="M64" s="217"/>
    </row>
    <row r="65" spans="4:13" ht="12.75">
      <c r="D65" s="217"/>
      <c r="E65" s="217"/>
      <c r="F65" s="217"/>
      <c r="G65" s="217"/>
      <c r="H65" s="217"/>
      <c r="I65" s="217"/>
      <c r="J65" s="217"/>
      <c r="K65" s="217"/>
      <c r="L65" s="217"/>
      <c r="M65" s="217"/>
    </row>
    <row r="66" spans="4:13" ht="12.75">
      <c r="D66" s="217"/>
      <c r="E66" s="217"/>
      <c r="F66" s="217"/>
      <c r="G66" s="217"/>
      <c r="H66" s="217"/>
      <c r="I66" s="217"/>
      <c r="J66" s="217"/>
      <c r="K66" s="217"/>
      <c r="L66" s="217"/>
      <c r="M66" s="217"/>
    </row>
    <row r="67" spans="4:13" ht="12.75">
      <c r="D67" s="217"/>
      <c r="E67" s="217"/>
      <c r="F67" s="217"/>
      <c r="G67" s="217"/>
      <c r="H67" s="217"/>
      <c r="I67" s="217"/>
      <c r="J67" s="217"/>
      <c r="K67" s="217"/>
      <c r="L67" s="217"/>
      <c r="M67" s="217"/>
    </row>
    <row r="68" spans="4:13" ht="12.75">
      <c r="D68" s="217"/>
      <c r="E68" s="217"/>
      <c r="F68" s="217"/>
      <c r="G68" s="217"/>
      <c r="H68" s="217"/>
      <c r="I68" s="217"/>
      <c r="J68" s="217"/>
      <c r="K68" s="217"/>
      <c r="L68" s="217"/>
      <c r="M68" s="217"/>
    </row>
    <row r="69" spans="4:13" ht="12.75">
      <c r="D69" s="217"/>
      <c r="E69" s="217"/>
      <c r="F69" s="217"/>
      <c r="G69" s="217"/>
      <c r="H69" s="217"/>
      <c r="I69" s="217"/>
      <c r="J69" s="217"/>
      <c r="K69" s="217"/>
      <c r="L69" s="217"/>
      <c r="M69" s="217"/>
    </row>
    <row r="70" spans="4:13" ht="12.75">
      <c r="D70" s="217"/>
      <c r="E70" s="217"/>
      <c r="F70" s="217"/>
      <c r="G70" s="217"/>
      <c r="H70" s="217"/>
      <c r="I70" s="217"/>
      <c r="J70" s="217"/>
      <c r="K70" s="217"/>
      <c r="L70" s="217"/>
      <c r="M70" s="217"/>
    </row>
    <row r="71" spans="4:13" ht="12.75">
      <c r="D71" s="217"/>
      <c r="E71" s="217"/>
      <c r="F71" s="217"/>
      <c r="G71" s="217"/>
      <c r="H71" s="217"/>
      <c r="I71" s="217"/>
      <c r="J71" s="217"/>
      <c r="K71" s="217"/>
      <c r="L71" s="217"/>
      <c r="M71" s="217"/>
    </row>
    <row r="72" spans="4:13" ht="12.75">
      <c r="D72" s="217"/>
      <c r="E72" s="217"/>
      <c r="F72" s="217"/>
      <c r="G72" s="217"/>
      <c r="H72" s="217"/>
      <c r="I72" s="217"/>
      <c r="J72" s="217"/>
      <c r="K72" s="217"/>
      <c r="L72" s="217"/>
      <c r="M72" s="217"/>
    </row>
    <row r="73" spans="4:13" ht="12.75">
      <c r="D73" s="217"/>
      <c r="E73" s="217"/>
      <c r="F73" s="217"/>
      <c r="G73" s="217"/>
      <c r="H73" s="217"/>
      <c r="I73" s="217"/>
      <c r="J73" s="217"/>
      <c r="K73" s="217"/>
      <c r="L73" s="217"/>
      <c r="M73" s="217"/>
    </row>
    <row r="74" spans="4:13" ht="12.75">
      <c r="D74" s="217"/>
      <c r="E74" s="217"/>
      <c r="F74" s="217"/>
      <c r="G74" s="217"/>
      <c r="H74" s="217"/>
      <c r="I74" s="217"/>
      <c r="J74" s="217"/>
      <c r="K74" s="217"/>
      <c r="L74" s="217"/>
      <c r="M74" s="217"/>
    </row>
    <row r="75" spans="4:13" ht="12.75">
      <c r="D75" s="217"/>
      <c r="E75" s="217"/>
      <c r="F75" s="217"/>
      <c r="G75" s="217"/>
      <c r="H75" s="217"/>
      <c r="I75" s="217"/>
      <c r="J75" s="217"/>
      <c r="K75" s="217"/>
      <c r="L75" s="217"/>
      <c r="M75" s="217"/>
    </row>
    <row r="76" spans="4:13" ht="12.75">
      <c r="D76" s="217"/>
      <c r="E76" s="217"/>
      <c r="F76" s="217"/>
      <c r="G76" s="217"/>
      <c r="H76" s="217"/>
      <c r="I76" s="217"/>
      <c r="J76" s="217"/>
      <c r="K76" s="217"/>
      <c r="L76" s="217"/>
      <c r="M76" s="217"/>
    </row>
    <row r="77" spans="4:13" ht="12.75">
      <c r="D77" s="217"/>
      <c r="E77" s="217"/>
      <c r="F77" s="217"/>
      <c r="G77" s="217"/>
      <c r="H77" s="217"/>
      <c r="I77" s="217"/>
      <c r="J77" s="217"/>
      <c r="K77" s="217"/>
      <c r="L77" s="217"/>
      <c r="M77" s="217"/>
    </row>
    <row r="78" spans="4:13" ht="12.75">
      <c r="D78" s="217"/>
      <c r="E78" s="217"/>
      <c r="F78" s="217"/>
      <c r="G78" s="217"/>
      <c r="H78" s="217"/>
      <c r="I78" s="217"/>
      <c r="J78" s="217"/>
      <c r="K78" s="217"/>
      <c r="L78" s="217"/>
      <c r="M78" s="217"/>
    </row>
    <row r="79" spans="4:13" ht="12.75">
      <c r="D79" s="217"/>
      <c r="E79" s="217"/>
      <c r="F79" s="217"/>
      <c r="G79" s="217"/>
      <c r="H79" s="217"/>
      <c r="I79" s="217"/>
      <c r="J79" s="217"/>
      <c r="K79" s="217"/>
      <c r="L79" s="217"/>
      <c r="M79" s="217"/>
    </row>
    <row r="80" spans="4:13" ht="12.75">
      <c r="D80" s="217"/>
      <c r="E80" s="217"/>
      <c r="F80" s="217"/>
      <c r="G80" s="217"/>
      <c r="H80" s="217"/>
      <c r="I80" s="217"/>
      <c r="J80" s="217"/>
      <c r="K80" s="217"/>
      <c r="L80" s="217"/>
      <c r="M80" s="217"/>
    </row>
    <row r="81" spans="4:13" ht="12.75">
      <c r="D81" s="217"/>
      <c r="E81" s="217"/>
      <c r="F81" s="217"/>
      <c r="G81" s="217"/>
      <c r="H81" s="217"/>
      <c r="I81" s="217"/>
      <c r="J81" s="217"/>
      <c r="K81" s="217"/>
      <c r="L81" s="217"/>
      <c r="M81" s="217"/>
    </row>
    <row r="82" spans="4:13" ht="12.75">
      <c r="D82" s="217"/>
      <c r="E82" s="217"/>
      <c r="F82" s="217"/>
      <c r="G82" s="217"/>
      <c r="H82" s="217"/>
      <c r="I82" s="217"/>
      <c r="J82" s="217"/>
      <c r="K82" s="217"/>
      <c r="L82" s="217"/>
      <c r="M82" s="217"/>
    </row>
    <row r="83" spans="4:13" ht="12.75">
      <c r="D83" s="217"/>
      <c r="E83" s="217"/>
      <c r="F83" s="217"/>
      <c r="G83" s="217"/>
      <c r="H83" s="217"/>
      <c r="I83" s="217"/>
      <c r="J83" s="217"/>
      <c r="K83" s="217"/>
      <c r="L83" s="217"/>
      <c r="M83" s="217"/>
    </row>
    <row r="84" spans="4:13" ht="12.75">
      <c r="D84" s="217"/>
      <c r="E84" s="217"/>
      <c r="F84" s="217"/>
      <c r="G84" s="217"/>
      <c r="H84" s="217"/>
      <c r="I84" s="217"/>
      <c r="J84" s="217"/>
      <c r="K84" s="217"/>
      <c r="L84" s="217"/>
      <c r="M84" s="217"/>
    </row>
  </sheetData>
  <mergeCells count="34">
    <mergeCell ref="B9:C9"/>
    <mergeCell ref="B10:C10"/>
    <mergeCell ref="B1:M1"/>
    <mergeCell ref="B2:M2"/>
    <mergeCell ref="B3:M3"/>
    <mergeCell ref="B7:C7"/>
    <mergeCell ref="B11:C11"/>
    <mergeCell ref="B13:C13"/>
    <mergeCell ref="B15:C15"/>
    <mergeCell ref="B16:C16"/>
    <mergeCell ref="B21:C21"/>
    <mergeCell ref="B22:C22"/>
    <mergeCell ref="B17:C17"/>
    <mergeCell ref="B19:C19"/>
    <mergeCell ref="B29:C29"/>
    <mergeCell ref="B31:C31"/>
    <mergeCell ref="B23:C23"/>
    <mergeCell ref="B25:C25"/>
    <mergeCell ref="B27:C27"/>
    <mergeCell ref="B28:C28"/>
    <mergeCell ref="B37:C37"/>
    <mergeCell ref="B39:C39"/>
    <mergeCell ref="B40:C40"/>
    <mergeCell ref="B33:C33"/>
    <mergeCell ref="B34:C34"/>
    <mergeCell ref="B45:C45"/>
    <mergeCell ref="B46:C46"/>
    <mergeCell ref="B41:C41"/>
    <mergeCell ref="B43:C43"/>
    <mergeCell ref="B47:C47"/>
    <mergeCell ref="B53:C53"/>
    <mergeCell ref="B49:C49"/>
    <mergeCell ref="B51:C51"/>
    <mergeCell ref="B52:C52"/>
  </mergeCells>
  <printOptions/>
  <pageMargins left="0.75" right="0.75" top="1" bottom="1" header="0.5" footer="0.5"/>
  <pageSetup horizontalDpi="600" verticalDpi="600" orientation="landscape" paperSize="9" scale="90" r:id="rId1"/>
  <headerFooter alignWithMargins="0">
    <oddFooter>&amp;CPage &amp;P of &amp;N</oddFooter>
  </headerFooter>
  <rowBreaks count="1" manualBreakCount="1">
    <brk id="35" max="255" man="1"/>
  </rowBreaks>
</worksheet>
</file>

<file path=xl/worksheets/sheet14.xml><?xml version="1.0" encoding="utf-8"?>
<worksheet xmlns="http://schemas.openxmlformats.org/spreadsheetml/2006/main" xmlns:r="http://schemas.openxmlformats.org/officeDocument/2006/relationships">
  <dimension ref="A2:O34"/>
  <sheetViews>
    <sheetView showGridLines="0" zoomScaleSheetLayoutView="100" workbookViewId="0" topLeftCell="A1">
      <pane xSplit="3" ySplit="6" topLeftCell="D7" activePane="bottomRight" state="frozen"/>
      <selection pane="topLeft" activeCell="A1" sqref="A1"/>
      <selection pane="topRight" activeCell="D1" sqref="D1"/>
      <selection pane="bottomLeft" activeCell="A7" sqref="A7"/>
      <selection pane="bottomRight" activeCell="F36" sqref="F36:F37"/>
    </sheetView>
  </sheetViews>
  <sheetFormatPr defaultColWidth="9.140625" defaultRowHeight="12.75"/>
  <cols>
    <col min="1" max="1" width="7.7109375" style="211" customWidth="1"/>
    <col min="2" max="2" width="35.140625" style="211" customWidth="1"/>
    <col min="3" max="3" width="9.28125" style="211" customWidth="1"/>
    <col min="4" max="13" width="11.00390625" style="211" customWidth="1"/>
    <col min="14" max="14" width="9.140625" style="211" customWidth="1"/>
    <col min="15" max="15" width="11.00390625" style="211" bestFit="1" customWidth="1"/>
    <col min="16" max="16384" width="9.140625" style="211" customWidth="1"/>
  </cols>
  <sheetData>
    <row r="1" ht="13.5" thickBot="1"/>
    <row r="2" spans="2:13" ht="23.25">
      <c r="B2" s="434" t="s">
        <v>445</v>
      </c>
      <c r="C2" s="435"/>
      <c r="D2" s="435"/>
      <c r="E2" s="435"/>
      <c r="F2" s="435"/>
      <c r="G2" s="435"/>
      <c r="H2" s="435"/>
      <c r="I2" s="435"/>
      <c r="J2" s="435"/>
      <c r="K2" s="435"/>
      <c r="L2" s="435"/>
      <c r="M2" s="436"/>
    </row>
    <row r="3" spans="2:13" ht="21">
      <c r="B3" s="477" t="s">
        <v>160</v>
      </c>
      <c r="C3" s="478"/>
      <c r="D3" s="478"/>
      <c r="E3" s="478"/>
      <c r="F3" s="478"/>
      <c r="G3" s="478"/>
      <c r="H3" s="478"/>
      <c r="I3" s="478"/>
      <c r="J3" s="478"/>
      <c r="K3" s="478"/>
      <c r="L3" s="478"/>
      <c r="M3" s="479"/>
    </row>
    <row r="4" spans="2:13" ht="16.5" thickBot="1">
      <c r="B4" s="480"/>
      <c r="C4" s="481"/>
      <c r="D4" s="481"/>
      <c r="E4" s="481"/>
      <c r="F4" s="481"/>
      <c r="G4" s="481"/>
      <c r="H4" s="481"/>
      <c r="I4" s="481"/>
      <c r="J4" s="481"/>
      <c r="K4" s="481"/>
      <c r="L4" s="481"/>
      <c r="M4" s="482"/>
    </row>
    <row r="5" spans="2:13" ht="12.75">
      <c r="B5" s="9"/>
      <c r="C5" s="10"/>
      <c r="D5" s="214" t="s">
        <v>292</v>
      </c>
      <c r="E5" s="215" t="s">
        <v>293</v>
      </c>
      <c r="F5" s="215" t="s">
        <v>294</v>
      </c>
      <c r="G5" s="215" t="s">
        <v>295</v>
      </c>
      <c r="H5" s="214" t="s">
        <v>296</v>
      </c>
      <c r="I5" s="214" t="s">
        <v>297</v>
      </c>
      <c r="J5" s="214" t="s">
        <v>298</v>
      </c>
      <c r="K5" s="214" t="s">
        <v>299</v>
      </c>
      <c r="L5" s="424" t="s">
        <v>300</v>
      </c>
      <c r="M5" s="216" t="s">
        <v>444</v>
      </c>
    </row>
    <row r="6" spans="2:13" ht="5.25" customHeight="1" thickBot="1">
      <c r="B6" s="11"/>
      <c r="C6" s="12"/>
      <c r="D6" s="13"/>
      <c r="E6" s="13"/>
      <c r="F6" s="13"/>
      <c r="G6" s="13"/>
      <c r="H6" s="13"/>
      <c r="I6" s="13"/>
      <c r="J6" s="13"/>
      <c r="K6" s="13"/>
      <c r="L6" s="13"/>
      <c r="M6" s="14"/>
    </row>
    <row r="7" spans="2:13" ht="12.75">
      <c r="B7" s="475" t="s">
        <v>143</v>
      </c>
      <c r="C7" s="476"/>
      <c r="D7" s="167"/>
      <c r="E7" s="167"/>
      <c r="F7" s="167"/>
      <c r="G7" s="167"/>
      <c r="H7" s="167"/>
      <c r="I7" s="167"/>
      <c r="J7" s="167"/>
      <c r="K7" s="167"/>
      <c r="L7" s="167"/>
      <c r="M7" s="168"/>
    </row>
    <row r="8" spans="2:13" ht="12.75">
      <c r="B8" s="64" t="s">
        <v>146</v>
      </c>
      <c r="C8" s="315"/>
      <c r="D8" s="316">
        <v>0.06</v>
      </c>
      <c r="E8" s="316">
        <v>0.08</v>
      </c>
      <c r="F8" s="316">
        <v>0.08</v>
      </c>
      <c r="G8" s="316">
        <v>0.075</v>
      </c>
      <c r="H8" s="316">
        <v>0.075</v>
      </c>
      <c r="I8" s="316">
        <v>0.065</v>
      </c>
      <c r="J8" s="316">
        <v>0.065</v>
      </c>
      <c r="K8" s="316">
        <v>0.065</v>
      </c>
      <c r="L8" s="316">
        <v>0.065</v>
      </c>
      <c r="M8" s="317">
        <v>0.065</v>
      </c>
    </row>
    <row r="9" spans="2:13" ht="12.75">
      <c r="B9" s="64" t="s">
        <v>145</v>
      </c>
      <c r="C9" s="315"/>
      <c r="D9" s="316">
        <v>0.035</v>
      </c>
      <c r="E9" s="316">
        <v>0.035</v>
      </c>
      <c r="F9" s="316">
        <v>0.035</v>
      </c>
      <c r="G9" s="316">
        <v>0.035</v>
      </c>
      <c r="H9" s="316">
        <v>0.035</v>
      </c>
      <c r="I9" s="316">
        <v>0.035</v>
      </c>
      <c r="J9" s="316">
        <v>0.035</v>
      </c>
      <c r="K9" s="316">
        <v>0.035</v>
      </c>
      <c r="L9" s="316">
        <v>0.035</v>
      </c>
      <c r="M9" s="317">
        <v>0.035</v>
      </c>
    </row>
    <row r="10" spans="2:13" ht="12.75">
      <c r="B10" s="64" t="s">
        <v>147</v>
      </c>
      <c r="C10" s="315"/>
      <c r="D10" s="316">
        <v>0.03</v>
      </c>
      <c r="E10" s="316">
        <v>0.03</v>
      </c>
      <c r="F10" s="316">
        <v>0.03</v>
      </c>
      <c r="G10" s="316">
        <v>0.03</v>
      </c>
      <c r="H10" s="316">
        <v>0.03</v>
      </c>
      <c r="I10" s="316">
        <v>0.03</v>
      </c>
      <c r="J10" s="316">
        <v>0.03</v>
      </c>
      <c r="K10" s="316">
        <v>0.03</v>
      </c>
      <c r="L10" s="316">
        <v>0.03</v>
      </c>
      <c r="M10" s="317">
        <v>0.03</v>
      </c>
    </row>
    <row r="11" spans="2:13" ht="12.75">
      <c r="B11" s="64" t="s">
        <v>148</v>
      </c>
      <c r="C11" s="315"/>
      <c r="D11" s="316">
        <v>0.03</v>
      </c>
      <c r="E11" s="316">
        <v>0.03</v>
      </c>
      <c r="F11" s="316">
        <v>0.03</v>
      </c>
      <c r="G11" s="316">
        <v>0.03</v>
      </c>
      <c r="H11" s="316">
        <v>0.03</v>
      </c>
      <c r="I11" s="316">
        <v>0.03</v>
      </c>
      <c r="J11" s="316">
        <v>0.03</v>
      </c>
      <c r="K11" s="316">
        <v>0.03</v>
      </c>
      <c r="L11" s="316">
        <v>0.03</v>
      </c>
      <c r="M11" s="317">
        <v>0.03</v>
      </c>
    </row>
    <row r="12" spans="2:13" ht="12.75">
      <c r="B12" s="64" t="s">
        <v>149</v>
      </c>
      <c r="C12" s="315"/>
      <c r="D12" s="316">
        <v>0.045</v>
      </c>
      <c r="E12" s="316">
        <v>0.045</v>
      </c>
      <c r="F12" s="316">
        <v>0.045</v>
      </c>
      <c r="G12" s="316">
        <v>0.045</v>
      </c>
      <c r="H12" s="316">
        <v>0.045</v>
      </c>
      <c r="I12" s="316">
        <v>0.045</v>
      </c>
      <c r="J12" s="316">
        <v>0.045</v>
      </c>
      <c r="K12" s="316">
        <v>0.045</v>
      </c>
      <c r="L12" s="316">
        <v>0.045</v>
      </c>
      <c r="M12" s="317">
        <v>0.045</v>
      </c>
    </row>
    <row r="13" spans="2:13" ht="12.75">
      <c r="B13" s="64" t="s">
        <v>13</v>
      </c>
      <c r="C13" s="315"/>
      <c r="D13" s="316"/>
      <c r="E13" s="316"/>
      <c r="F13" s="316"/>
      <c r="G13" s="316"/>
      <c r="H13" s="316"/>
      <c r="I13" s="316"/>
      <c r="J13" s="316"/>
      <c r="K13" s="316"/>
      <c r="L13" s="316"/>
      <c r="M13" s="317"/>
    </row>
    <row r="14" spans="2:13" ht="12.75">
      <c r="B14" s="64" t="s">
        <v>14</v>
      </c>
      <c r="C14" s="315"/>
      <c r="D14" s="316">
        <v>0.045</v>
      </c>
      <c r="E14" s="316">
        <v>0.045</v>
      </c>
      <c r="F14" s="316">
        <v>0.045</v>
      </c>
      <c r="G14" s="316">
        <v>0.045</v>
      </c>
      <c r="H14" s="316">
        <v>0.045</v>
      </c>
      <c r="I14" s="316">
        <v>0.045</v>
      </c>
      <c r="J14" s="316">
        <v>0.045</v>
      </c>
      <c r="K14" s="316">
        <v>0.045</v>
      </c>
      <c r="L14" s="316">
        <v>0.045</v>
      </c>
      <c r="M14" s="317">
        <v>0.045</v>
      </c>
    </row>
    <row r="15" spans="2:13" ht="12.75">
      <c r="B15" s="64" t="s">
        <v>150</v>
      </c>
      <c r="C15" s="315"/>
      <c r="D15" s="316">
        <v>0.03</v>
      </c>
      <c r="E15" s="316">
        <v>0.03</v>
      </c>
      <c r="F15" s="316">
        <v>0.03</v>
      </c>
      <c r="G15" s="316">
        <v>0.03</v>
      </c>
      <c r="H15" s="316">
        <v>0.03</v>
      </c>
      <c r="I15" s="316">
        <v>0.03</v>
      </c>
      <c r="J15" s="316">
        <v>0.03</v>
      </c>
      <c r="K15" s="316">
        <v>0.03</v>
      </c>
      <c r="L15" s="316">
        <v>0.03</v>
      </c>
      <c r="M15" s="317">
        <v>0.03</v>
      </c>
    </row>
    <row r="16" spans="2:13" ht="12.75">
      <c r="B16" s="65"/>
      <c r="C16" s="66"/>
      <c r="D16" s="67"/>
      <c r="E16" s="62"/>
      <c r="F16" s="62"/>
      <c r="G16" s="62"/>
      <c r="H16" s="62"/>
      <c r="I16" s="62"/>
      <c r="J16" s="62"/>
      <c r="K16" s="62"/>
      <c r="L16" s="62"/>
      <c r="M16" s="63"/>
    </row>
    <row r="17" spans="2:13" ht="12.75">
      <c r="B17" s="475" t="s">
        <v>144</v>
      </c>
      <c r="C17" s="476"/>
      <c r="D17" s="171"/>
      <c r="E17" s="171"/>
      <c r="F17" s="171"/>
      <c r="G17" s="171"/>
      <c r="H17" s="171"/>
      <c r="I17" s="171"/>
      <c r="J17" s="171"/>
      <c r="K17" s="171"/>
      <c r="L17" s="171"/>
      <c r="M17" s="172"/>
    </row>
    <row r="18" spans="1:13" ht="12.75">
      <c r="A18" s="212"/>
      <c r="B18" s="64" t="s">
        <v>2</v>
      </c>
      <c r="C18" s="315"/>
      <c r="D18" s="316">
        <v>0.055</v>
      </c>
      <c r="E18" s="316">
        <v>0.055</v>
      </c>
      <c r="F18" s="316">
        <v>0.055</v>
      </c>
      <c r="G18" s="316">
        <v>0.055</v>
      </c>
      <c r="H18" s="316">
        <v>0.055</v>
      </c>
      <c r="I18" s="316">
        <v>0.06</v>
      </c>
      <c r="J18" s="316">
        <v>0.06</v>
      </c>
      <c r="K18" s="316">
        <v>0.06</v>
      </c>
      <c r="L18" s="316">
        <v>0.06</v>
      </c>
      <c r="M18" s="317">
        <v>0.06</v>
      </c>
    </row>
    <row r="19" spans="1:13" ht="12.75">
      <c r="A19" s="212"/>
      <c r="B19" s="64" t="s">
        <v>151</v>
      </c>
      <c r="C19" s="315"/>
      <c r="D19" s="316">
        <v>0.045</v>
      </c>
      <c r="E19" s="316">
        <v>0.045</v>
      </c>
      <c r="F19" s="316">
        <v>0.045</v>
      </c>
      <c r="G19" s="316">
        <v>0.045</v>
      </c>
      <c r="H19" s="316">
        <v>0.045</v>
      </c>
      <c r="I19" s="316">
        <v>0.045</v>
      </c>
      <c r="J19" s="316">
        <v>0.045</v>
      </c>
      <c r="K19" s="316">
        <v>0.045</v>
      </c>
      <c r="L19" s="316">
        <v>0.045</v>
      </c>
      <c r="M19" s="317">
        <v>0.045</v>
      </c>
    </row>
    <row r="20" spans="1:13" ht="12.75">
      <c r="A20" s="212"/>
      <c r="B20" s="64" t="s">
        <v>152</v>
      </c>
      <c r="C20" s="315"/>
      <c r="D20" s="316">
        <v>0.08</v>
      </c>
      <c r="E20" s="316">
        <v>0.1</v>
      </c>
      <c r="F20" s="316">
        <v>0.1</v>
      </c>
      <c r="G20" s="316">
        <v>0.1</v>
      </c>
      <c r="H20" s="316">
        <v>0.1</v>
      </c>
      <c r="I20" s="316">
        <v>0.1</v>
      </c>
      <c r="J20" s="316">
        <v>0.1</v>
      </c>
      <c r="K20" s="316">
        <v>0.1</v>
      </c>
      <c r="L20" s="316">
        <v>0.1</v>
      </c>
      <c r="M20" s="317">
        <v>0.1</v>
      </c>
    </row>
    <row r="21" spans="1:13" ht="12.75">
      <c r="A21" s="212"/>
      <c r="B21" s="64" t="s">
        <v>247</v>
      </c>
      <c r="C21" s="315"/>
      <c r="D21" s="316"/>
      <c r="E21" s="316"/>
      <c r="F21" s="316"/>
      <c r="G21" s="316"/>
      <c r="H21" s="316"/>
      <c r="I21" s="316"/>
      <c r="J21" s="316"/>
      <c r="K21" s="316"/>
      <c r="L21" s="316"/>
      <c r="M21" s="317"/>
    </row>
    <row r="22" spans="1:13" ht="12.75">
      <c r="A22" s="212"/>
      <c r="B22" s="64" t="s">
        <v>154</v>
      </c>
      <c r="C22" s="315"/>
      <c r="D22" s="316">
        <v>0.052</v>
      </c>
      <c r="E22" s="316">
        <v>0.053</v>
      </c>
      <c r="F22" s="316">
        <v>0.054</v>
      </c>
      <c r="G22" s="316">
        <v>0.055</v>
      </c>
      <c r="H22" s="316">
        <v>0.056</v>
      </c>
      <c r="I22" s="316">
        <v>0.057</v>
      </c>
      <c r="J22" s="316">
        <v>0.058</v>
      </c>
      <c r="K22" s="316">
        <v>0.059</v>
      </c>
      <c r="L22" s="316">
        <v>0.06</v>
      </c>
      <c r="M22" s="317">
        <v>0.061</v>
      </c>
    </row>
    <row r="23" spans="1:13" ht="12.75">
      <c r="A23" s="212"/>
      <c r="B23" s="64" t="s">
        <v>153</v>
      </c>
      <c r="C23" s="315"/>
      <c r="D23" s="316">
        <v>0.05</v>
      </c>
      <c r="E23" s="316">
        <v>0.05</v>
      </c>
      <c r="F23" s="316">
        <v>0.05</v>
      </c>
      <c r="G23" s="316">
        <v>0.05</v>
      </c>
      <c r="H23" s="316">
        <v>0.05</v>
      </c>
      <c r="I23" s="316">
        <v>0.05</v>
      </c>
      <c r="J23" s="316">
        <v>0.05</v>
      </c>
      <c r="K23" s="316">
        <v>0.05</v>
      </c>
      <c r="L23" s="316">
        <v>0.05</v>
      </c>
      <c r="M23" s="317">
        <v>0.05</v>
      </c>
    </row>
    <row r="24" spans="1:13" ht="12.75">
      <c r="A24" s="212"/>
      <c r="B24" s="64" t="s">
        <v>8</v>
      </c>
      <c r="C24" s="315"/>
      <c r="D24" s="316">
        <v>0.04</v>
      </c>
      <c r="E24" s="316">
        <v>0.04</v>
      </c>
      <c r="F24" s="316">
        <v>0.04</v>
      </c>
      <c r="G24" s="316">
        <v>0.04</v>
      </c>
      <c r="H24" s="316">
        <v>0.04</v>
      </c>
      <c r="I24" s="316">
        <v>0.04</v>
      </c>
      <c r="J24" s="316">
        <v>0.04</v>
      </c>
      <c r="K24" s="316">
        <v>0.04</v>
      </c>
      <c r="L24" s="316">
        <v>0.04</v>
      </c>
      <c r="M24" s="317">
        <v>0.04</v>
      </c>
    </row>
    <row r="25" spans="2:13" ht="12.75">
      <c r="B25" s="440"/>
      <c r="C25" s="467"/>
      <c r="D25" s="17"/>
      <c r="E25" s="17"/>
      <c r="F25" s="17"/>
      <c r="G25" s="17"/>
      <c r="H25" s="17"/>
      <c r="I25" s="17"/>
      <c r="J25" s="17"/>
      <c r="K25" s="17"/>
      <c r="L25" s="17"/>
      <c r="M25" s="18"/>
    </row>
    <row r="26" spans="2:13" ht="12.75">
      <c r="B26" s="475" t="s">
        <v>155</v>
      </c>
      <c r="C26" s="476"/>
      <c r="D26" s="171"/>
      <c r="E26" s="171"/>
      <c r="F26" s="171"/>
      <c r="G26" s="171"/>
      <c r="H26" s="171"/>
      <c r="I26" s="171"/>
      <c r="J26" s="171"/>
      <c r="K26" s="171"/>
      <c r="L26" s="171"/>
      <c r="M26" s="172"/>
    </row>
    <row r="27" spans="2:13" s="212" customFormat="1" ht="12.75">
      <c r="B27" s="64" t="s">
        <v>156</v>
      </c>
      <c r="C27" s="315"/>
      <c r="D27" s="316">
        <v>0.025</v>
      </c>
      <c r="E27" s="316">
        <v>0.025</v>
      </c>
      <c r="F27" s="316">
        <v>0.025</v>
      </c>
      <c r="G27" s="316">
        <v>0.025</v>
      </c>
      <c r="H27" s="316">
        <v>0.025</v>
      </c>
      <c r="I27" s="316">
        <v>0.025</v>
      </c>
      <c r="J27" s="316">
        <v>0.025</v>
      </c>
      <c r="K27" s="316">
        <v>0.025</v>
      </c>
      <c r="L27" s="316">
        <v>0.025</v>
      </c>
      <c r="M27" s="317">
        <v>0.025</v>
      </c>
    </row>
    <row r="28" spans="2:13" s="212" customFormat="1" ht="12.75">
      <c r="B28" s="64" t="s">
        <v>157</v>
      </c>
      <c r="C28" s="315"/>
      <c r="D28" s="316">
        <v>0.1</v>
      </c>
      <c r="E28" s="316">
        <v>0.1</v>
      </c>
      <c r="F28" s="316">
        <v>0.1</v>
      </c>
      <c r="G28" s="316">
        <v>0.1</v>
      </c>
      <c r="H28" s="316">
        <v>0.1</v>
      </c>
      <c r="I28" s="316">
        <v>0.1</v>
      </c>
      <c r="J28" s="316">
        <v>0.1</v>
      </c>
      <c r="K28" s="316">
        <v>0.1</v>
      </c>
      <c r="L28" s="316">
        <v>0.1</v>
      </c>
      <c r="M28" s="317">
        <v>0.1</v>
      </c>
    </row>
    <row r="29" spans="2:13" s="212" customFormat="1" ht="12.75">
      <c r="B29" s="64" t="s">
        <v>158</v>
      </c>
      <c r="C29" s="315"/>
      <c r="D29" s="316">
        <v>0.029</v>
      </c>
      <c r="E29" s="316">
        <v>0.029</v>
      </c>
      <c r="F29" s="316">
        <v>0.029</v>
      </c>
      <c r="G29" s="316">
        <v>0.029</v>
      </c>
      <c r="H29" s="316">
        <v>0.029</v>
      </c>
      <c r="I29" s="316">
        <v>0.029</v>
      </c>
      <c r="J29" s="316">
        <v>0.029</v>
      </c>
      <c r="K29" s="316">
        <v>0.029</v>
      </c>
      <c r="L29" s="316">
        <v>0.029</v>
      </c>
      <c r="M29" s="317">
        <v>0.029</v>
      </c>
    </row>
    <row r="30" spans="2:15" s="212" customFormat="1" ht="12.75">
      <c r="B30" s="519" t="s">
        <v>159</v>
      </c>
      <c r="C30" s="520"/>
      <c r="D30" s="316">
        <v>0.02</v>
      </c>
      <c r="E30" s="316">
        <v>0.02</v>
      </c>
      <c r="F30" s="316">
        <v>0.02</v>
      </c>
      <c r="G30" s="316">
        <v>0.02</v>
      </c>
      <c r="H30" s="316">
        <v>0.02</v>
      </c>
      <c r="I30" s="316">
        <v>0.02</v>
      </c>
      <c r="J30" s="316">
        <v>0.02</v>
      </c>
      <c r="K30" s="316">
        <v>0.02</v>
      </c>
      <c r="L30" s="316">
        <v>0.02</v>
      </c>
      <c r="M30" s="317">
        <v>0.02</v>
      </c>
      <c r="O30" s="77"/>
    </row>
    <row r="31" spans="2:13" ht="13.5" thickBot="1">
      <c r="B31" s="3"/>
      <c r="C31" s="4"/>
      <c r="D31" s="5"/>
      <c r="E31" s="5"/>
      <c r="F31" s="5"/>
      <c r="G31" s="5"/>
      <c r="H31" s="5"/>
      <c r="I31" s="5"/>
      <c r="J31" s="5"/>
      <c r="K31" s="5"/>
      <c r="L31" s="5"/>
      <c r="M31" s="8"/>
    </row>
    <row r="34" ht="12.75">
      <c r="D34" s="212"/>
    </row>
  </sheetData>
  <mergeCells count="8">
    <mergeCell ref="B7:C7"/>
    <mergeCell ref="B2:M2"/>
    <mergeCell ref="B3:M3"/>
    <mergeCell ref="B4:M4"/>
    <mergeCell ref="B30:C30"/>
    <mergeCell ref="B25:C25"/>
    <mergeCell ref="B26:C26"/>
    <mergeCell ref="B17:C17"/>
  </mergeCells>
  <printOptions horizontalCentered="1"/>
  <pageMargins left="0.7480314960629921" right="0.7480314960629921" top="0.984251968503937" bottom="0.984251968503937" header="0.5118110236220472" footer="0.5118110236220472"/>
  <pageSetup horizontalDpi="600" verticalDpi="600" orientation="landscape" paperSize="9" scale="80"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1:A47"/>
  <sheetViews>
    <sheetView tabSelected="1" workbookViewId="0" topLeftCell="A1">
      <selection activeCell="B11" sqref="B11"/>
    </sheetView>
  </sheetViews>
  <sheetFormatPr defaultColWidth="9.140625" defaultRowHeight="12.75"/>
  <cols>
    <col min="1" max="1" width="124.7109375" style="370" customWidth="1"/>
    <col min="2" max="16384" width="9.140625" style="161" customWidth="1"/>
  </cols>
  <sheetData>
    <row r="1" s="162" customFormat="1" ht="43.5" customHeight="1" thickBot="1">
      <c r="A1" s="377" t="s">
        <v>446</v>
      </c>
    </row>
    <row r="2" s="162" customFormat="1" ht="18.75" customHeight="1">
      <c r="A2" s="368"/>
    </row>
    <row r="3" s="162" customFormat="1" ht="48" customHeight="1">
      <c r="A3" s="521" t="s">
        <v>457</v>
      </c>
    </row>
    <row r="4" s="162" customFormat="1" ht="38.25">
      <c r="A4" s="521" t="s">
        <v>458</v>
      </c>
    </row>
    <row r="5" s="162" customFormat="1" ht="18" customHeight="1">
      <c r="A5" s="369"/>
    </row>
    <row r="6" s="162" customFormat="1" ht="15.75" customHeight="1">
      <c r="A6" s="376" t="s">
        <v>378</v>
      </c>
    </row>
    <row r="7" s="162" customFormat="1" ht="20.25" customHeight="1">
      <c r="A7" s="369" t="s">
        <v>364</v>
      </c>
    </row>
    <row r="8" s="162" customFormat="1" ht="18.75" customHeight="1">
      <c r="A8" s="369" t="s">
        <v>459</v>
      </c>
    </row>
    <row r="9" s="162" customFormat="1" ht="18.75" customHeight="1">
      <c r="A9" s="369" t="s">
        <v>460</v>
      </c>
    </row>
    <row r="10" s="162" customFormat="1" ht="12.75">
      <c r="A10" s="369"/>
    </row>
    <row r="11" s="162" customFormat="1" ht="21.75" customHeight="1">
      <c r="A11" s="376" t="s">
        <v>447</v>
      </c>
    </row>
    <row r="12" s="162" customFormat="1" ht="21.75" customHeight="1">
      <c r="A12" s="369" t="s">
        <v>448</v>
      </c>
    </row>
    <row r="13" s="162" customFormat="1" ht="12.75">
      <c r="A13" s="369"/>
    </row>
    <row r="14" s="162" customFormat="1" ht="17.25" customHeight="1">
      <c r="A14" s="376" t="s">
        <v>365</v>
      </c>
    </row>
    <row r="15" s="162" customFormat="1" ht="24" customHeight="1">
      <c r="A15" s="369" t="s">
        <v>449</v>
      </c>
    </row>
    <row r="16" s="162" customFormat="1" ht="12.75">
      <c r="A16" s="369"/>
    </row>
    <row r="17" s="162" customFormat="1" ht="18" customHeight="1">
      <c r="A17" s="376" t="s">
        <v>369</v>
      </c>
    </row>
    <row r="18" s="162" customFormat="1" ht="18" customHeight="1">
      <c r="A18" s="369" t="s">
        <v>370</v>
      </c>
    </row>
    <row r="19" s="162" customFormat="1" ht="49.5" customHeight="1">
      <c r="A19" s="369" t="s">
        <v>461</v>
      </c>
    </row>
    <row r="20" s="162" customFormat="1" ht="12.75">
      <c r="A20" s="369"/>
    </row>
    <row r="21" s="162" customFormat="1" ht="12.75">
      <c r="A21" s="376" t="s">
        <v>366</v>
      </c>
    </row>
    <row r="22" s="162" customFormat="1" ht="18.75" customHeight="1">
      <c r="A22" s="369" t="s">
        <v>367</v>
      </c>
    </row>
    <row r="23" s="162" customFormat="1" ht="31.5" customHeight="1">
      <c r="A23" s="369" t="s">
        <v>368</v>
      </c>
    </row>
    <row r="24" s="162" customFormat="1" ht="33" customHeight="1">
      <c r="A24" s="369" t="s">
        <v>462</v>
      </c>
    </row>
    <row r="25" s="162" customFormat="1" ht="15" customHeight="1">
      <c r="A25" s="369"/>
    </row>
    <row r="26" s="162" customFormat="1" ht="18.75" customHeight="1">
      <c r="A26" s="376"/>
    </row>
    <row r="27" s="162" customFormat="1" ht="18.75" customHeight="1">
      <c r="A27" s="430"/>
    </row>
    <row r="28" s="162" customFormat="1" ht="19.5" customHeight="1">
      <c r="A28" s="430"/>
    </row>
    <row r="29" s="162" customFormat="1" ht="19.5" customHeight="1">
      <c r="A29" s="430"/>
    </row>
    <row r="30" s="162" customFormat="1" ht="12.75">
      <c r="A30" s="430"/>
    </row>
    <row r="31" s="162" customFormat="1" ht="12.75">
      <c r="A31" s="369"/>
    </row>
    <row r="32" s="162" customFormat="1" ht="12.75">
      <c r="A32" s="369"/>
    </row>
    <row r="33" s="162" customFormat="1" ht="12.75">
      <c r="A33" s="369"/>
    </row>
    <row r="34" s="162" customFormat="1" ht="12.75">
      <c r="A34" s="369"/>
    </row>
    <row r="35" s="162" customFormat="1" ht="12.75">
      <c r="A35" s="369"/>
    </row>
    <row r="36" s="162" customFormat="1" ht="12.75">
      <c r="A36" s="369"/>
    </row>
    <row r="37" s="162" customFormat="1" ht="12.75">
      <c r="A37" s="369"/>
    </row>
    <row r="38" s="162" customFormat="1" ht="12.75">
      <c r="A38" s="369"/>
    </row>
    <row r="39" s="162" customFormat="1" ht="12.75">
      <c r="A39" s="369"/>
    </row>
    <row r="40" s="162" customFormat="1" ht="12.75">
      <c r="A40" s="369"/>
    </row>
    <row r="41" s="162" customFormat="1" ht="12.75">
      <c r="A41" s="369"/>
    </row>
    <row r="42" s="162" customFormat="1" ht="12.75">
      <c r="A42" s="369"/>
    </row>
    <row r="43" s="162" customFormat="1" ht="12.75">
      <c r="A43" s="369"/>
    </row>
    <row r="44" s="162" customFormat="1" ht="12.75">
      <c r="A44" s="369"/>
    </row>
    <row r="45" s="162" customFormat="1" ht="12.75">
      <c r="A45" s="369"/>
    </row>
    <row r="46" s="162" customFormat="1" ht="12.75">
      <c r="A46" s="369"/>
    </row>
    <row r="47" s="162" customFormat="1" ht="12.75">
      <c r="A47" s="369"/>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O51"/>
  <sheetViews>
    <sheetView showGridLines="0" workbookViewId="0" topLeftCell="A1">
      <pane xSplit="3" ySplit="6" topLeftCell="D7" activePane="bottomRight" state="frozen"/>
      <selection pane="topLeft" activeCell="A1" sqref="A1"/>
      <selection pane="topRight" activeCell="D1" sqref="D1"/>
      <selection pane="bottomLeft" activeCell="A7" sqref="A7"/>
      <selection pane="bottomRight" activeCell="B3" sqref="B3:M3"/>
    </sheetView>
  </sheetViews>
  <sheetFormatPr defaultColWidth="9.140625" defaultRowHeight="12.75"/>
  <cols>
    <col min="1" max="1" width="5.28125" style="211" customWidth="1"/>
    <col min="2" max="2" width="5.7109375" style="211" customWidth="1"/>
    <col min="3" max="3" width="35.140625" style="211" customWidth="1"/>
    <col min="4" max="4" width="15.7109375" style="211" customWidth="1"/>
    <col min="5" max="5" width="14.57421875" style="211" bestFit="1" customWidth="1"/>
    <col min="6" max="13" width="11.57421875" style="212" bestFit="1" customWidth="1"/>
    <col min="14" max="14" width="4.28125" style="211" customWidth="1"/>
    <col min="15" max="16384" width="9.140625" style="211" customWidth="1"/>
  </cols>
  <sheetData>
    <row r="1" ht="13.5" thickBot="1"/>
    <row r="2" spans="2:13" s="213" customFormat="1" ht="23.25">
      <c r="B2" s="434" t="s">
        <v>445</v>
      </c>
      <c r="C2" s="435"/>
      <c r="D2" s="435"/>
      <c r="E2" s="435"/>
      <c r="F2" s="435"/>
      <c r="G2" s="435"/>
      <c r="H2" s="435"/>
      <c r="I2" s="435"/>
      <c r="J2" s="435"/>
      <c r="K2" s="435"/>
      <c r="L2" s="435"/>
      <c r="M2" s="436"/>
    </row>
    <row r="3" spans="2:13" s="213" customFormat="1" ht="21">
      <c r="B3" s="437" t="s">
        <v>94</v>
      </c>
      <c r="C3" s="438"/>
      <c r="D3" s="438"/>
      <c r="E3" s="438"/>
      <c r="F3" s="438"/>
      <c r="G3" s="438"/>
      <c r="H3" s="438"/>
      <c r="I3" s="438"/>
      <c r="J3" s="438"/>
      <c r="K3" s="438"/>
      <c r="L3" s="438"/>
      <c r="M3" s="439"/>
    </row>
    <row r="4" spans="2:13" s="213" customFormat="1" ht="16.5" thickBot="1">
      <c r="B4" s="455" t="s">
        <v>95</v>
      </c>
      <c r="C4" s="456"/>
      <c r="D4" s="456"/>
      <c r="E4" s="456"/>
      <c r="F4" s="456"/>
      <c r="G4" s="456"/>
      <c r="H4" s="456"/>
      <c r="I4" s="456"/>
      <c r="J4" s="456"/>
      <c r="K4" s="456"/>
      <c r="L4" s="456"/>
      <c r="M4" s="457"/>
    </row>
    <row r="5" spans="2:13" ht="12.75">
      <c r="B5" s="9"/>
      <c r="C5" s="10"/>
      <c r="D5" s="214" t="s">
        <v>292</v>
      </c>
      <c r="E5" s="215" t="s">
        <v>293</v>
      </c>
      <c r="F5" s="215" t="s">
        <v>294</v>
      </c>
      <c r="G5" s="215" t="s">
        <v>295</v>
      </c>
      <c r="H5" s="214" t="s">
        <v>296</v>
      </c>
      <c r="I5" s="214" t="s">
        <v>297</v>
      </c>
      <c r="J5" s="214" t="s">
        <v>298</v>
      </c>
      <c r="K5" s="214" t="s">
        <v>299</v>
      </c>
      <c r="L5" s="424" t="s">
        <v>300</v>
      </c>
      <c r="M5" s="216" t="s">
        <v>444</v>
      </c>
    </row>
    <row r="6" spans="2:13" ht="13.5" thickBot="1">
      <c r="B6" s="11"/>
      <c r="C6" s="12"/>
      <c r="D6" s="13" t="s">
        <v>96</v>
      </c>
      <c r="E6" s="13" t="s">
        <v>96</v>
      </c>
      <c r="F6" s="126" t="s">
        <v>96</v>
      </c>
      <c r="G6" s="126" t="s">
        <v>96</v>
      </c>
      <c r="H6" s="126" t="s">
        <v>96</v>
      </c>
      <c r="I6" s="126" t="s">
        <v>96</v>
      </c>
      <c r="J6" s="126" t="s">
        <v>96</v>
      </c>
      <c r="K6" s="126" t="s">
        <v>96</v>
      </c>
      <c r="L6" s="126" t="s">
        <v>96</v>
      </c>
      <c r="M6" s="146" t="s">
        <v>96</v>
      </c>
    </row>
    <row r="7" spans="2:13" ht="12.75">
      <c r="B7" s="163" t="s">
        <v>15</v>
      </c>
      <c r="C7" s="164"/>
      <c r="D7" s="164"/>
      <c r="E7" s="164"/>
      <c r="F7" s="164"/>
      <c r="G7" s="164"/>
      <c r="H7" s="164"/>
      <c r="I7" s="164"/>
      <c r="J7" s="164"/>
      <c r="K7" s="164"/>
      <c r="L7" s="164"/>
      <c r="M7" s="165"/>
    </row>
    <row r="8" spans="2:13" ht="12.75">
      <c r="B8" s="166" t="s">
        <v>98</v>
      </c>
      <c r="C8" s="167"/>
      <c r="D8" s="167"/>
      <c r="E8" s="167"/>
      <c r="F8" s="167"/>
      <c r="G8" s="167"/>
      <c r="H8" s="167"/>
      <c r="I8" s="167"/>
      <c r="J8" s="167"/>
      <c r="K8" s="167"/>
      <c r="L8" s="167"/>
      <c r="M8" s="168"/>
    </row>
    <row r="9" spans="2:15" ht="12.75">
      <c r="B9" s="449" t="s">
        <v>10</v>
      </c>
      <c r="C9" s="458"/>
      <c r="D9" s="182">
        <v>0</v>
      </c>
      <c r="E9" s="127">
        <f>IF(OR(ISBLANK(D9),ISBLANK(Assumptions!E8)),"Missing value",(D9+(D9*Assumptions!E8)))</f>
        <v>0</v>
      </c>
      <c r="F9" s="127">
        <f>IF(OR(ISBLANK(E9),ISBLANK(Assumptions!F8)),"Missing value",(E9+(E9*Assumptions!F8)))</f>
        <v>0</v>
      </c>
      <c r="G9" s="127">
        <f>IF(OR(ISBLANK(F9),ISBLANK(Assumptions!G8)),"Missing value",(F9+(F9*Assumptions!G8)))</f>
        <v>0</v>
      </c>
      <c r="H9" s="127">
        <f>IF(OR(ISBLANK(G9),ISBLANK(Assumptions!H8)),"Missing value",(G9+(G9*Assumptions!H8)))</f>
        <v>0</v>
      </c>
      <c r="I9" s="127">
        <f>IF(OR(ISBLANK(H9),ISBLANK(Assumptions!I8)),"Missing value",(H9+(H9*Assumptions!I8)))</f>
        <v>0</v>
      </c>
      <c r="J9" s="127">
        <f>IF(OR(ISBLANK(I9),ISBLANK(Assumptions!J8)),"Missing value",(I9+(I9*Assumptions!J8)))</f>
        <v>0</v>
      </c>
      <c r="K9" s="127">
        <f>IF(OR(ISBLANK(J9),ISBLANK(Assumptions!K8)),"Missing value",(J9+(J9*Assumptions!K8)))</f>
        <v>0</v>
      </c>
      <c r="L9" s="127">
        <f>IF(OR(ISBLANK(K9),ISBLANK(Assumptions!L8)),"Missing value",(K9+(K9*Assumptions!L8)))</f>
        <v>0</v>
      </c>
      <c r="M9" s="44">
        <f>IF((L9=""),"",(L9+(L9*Assumptions!M8)))</f>
        <v>0</v>
      </c>
      <c r="O9" s="400" t="s">
        <v>386</v>
      </c>
    </row>
    <row r="10" spans="2:15" ht="12.75">
      <c r="B10" s="38" t="s">
        <v>103</v>
      </c>
      <c r="C10" s="37"/>
      <c r="D10" s="182">
        <v>0</v>
      </c>
      <c r="E10" s="127">
        <f>IF(OR(ISBLANK(D9),ISBLANK(Assumptions!E9)),"Missing value",(D9*Assumptions!E9))</f>
        <v>0</v>
      </c>
      <c r="F10" s="127">
        <f>IF(OR(ISBLANK(E9),ISBLANK(Assumptions!F9)),"Missing value",(E9*Assumptions!F9))</f>
        <v>0</v>
      </c>
      <c r="G10" s="127">
        <f>IF(OR(ISBLANK(F9),ISBLANK(Assumptions!G9)),"Missing value",(F9*Assumptions!G9))</f>
        <v>0</v>
      </c>
      <c r="H10" s="127">
        <f>IF(OR(ISBLANK(G9),ISBLANK(Assumptions!H9)),"Missing value",(G9*Assumptions!H9))</f>
        <v>0</v>
      </c>
      <c r="I10" s="127">
        <f>IF(OR(ISBLANK(H9),ISBLANK(Assumptions!I9)),"Missing value",(H9*Assumptions!I9))</f>
        <v>0</v>
      </c>
      <c r="J10" s="127">
        <f>IF(OR(ISBLANK(I9),ISBLANK(Assumptions!J9)),"Missing value",(I9*Assumptions!J9))</f>
        <v>0</v>
      </c>
      <c r="K10" s="127">
        <f>IF(OR(ISBLANK(J9),ISBLANK(Assumptions!K9)),"Missing value",(J9*Assumptions!K9))</f>
        <v>0</v>
      </c>
      <c r="L10" s="127">
        <f>IF(OR(ISBLANK(K9),ISBLANK(Assumptions!L9)),"Missing value",(K9*Assumptions!L9))</f>
        <v>0</v>
      </c>
      <c r="M10" s="44">
        <f>IF(L9="","",L9*Assumptions!M9)</f>
        <v>0</v>
      </c>
      <c r="O10" s="401" t="s">
        <v>387</v>
      </c>
    </row>
    <row r="11" spans="2:15" ht="12.75">
      <c r="B11" s="432" t="s">
        <v>11</v>
      </c>
      <c r="C11" s="443"/>
      <c r="D11" s="183">
        <v>0</v>
      </c>
      <c r="E11" s="155">
        <f>IF(ISBLANK(D11),"Missing value",D11+(D11*Assumptions!E10))</f>
        <v>0</v>
      </c>
      <c r="F11" s="155">
        <f>IF(ISBLANK(E11),"Missing value",E11+(E11*Assumptions!F10))</f>
        <v>0</v>
      </c>
      <c r="G11" s="155">
        <f>IF(ISBLANK(F11),"Missing value",F11+(F11*Assumptions!G10))</f>
        <v>0</v>
      </c>
      <c r="H11" s="155">
        <f>IF(ISBLANK(G11),"Missing value",G11+(G11*Assumptions!H10))</f>
        <v>0</v>
      </c>
      <c r="I11" s="155">
        <f>IF(ISBLANK(H11),"Missing value",H11+(H11*Assumptions!I10))</f>
        <v>0</v>
      </c>
      <c r="J11" s="155">
        <f>IF(ISBLANK(I11),"Missing value",I11+(I11*Assumptions!J10))</f>
        <v>0</v>
      </c>
      <c r="K11" s="155">
        <f>IF(ISBLANK(J11),"Missing value",J11+(J11*Assumptions!K10))</f>
        <v>0</v>
      </c>
      <c r="L11" s="155">
        <f>IF(ISBLANK(K11),"Missing value",K11+(K11*Assumptions!L10))</f>
        <v>0</v>
      </c>
      <c r="M11" s="402">
        <f>IF(ISBLANK(L11),"Missing value",L11+(L11*Assumptions!M10))</f>
        <v>0</v>
      </c>
      <c r="O11" s="401" t="s">
        <v>387</v>
      </c>
    </row>
    <row r="12" spans="2:15" ht="12.75">
      <c r="B12" s="449" t="s">
        <v>12</v>
      </c>
      <c r="C12" s="450"/>
      <c r="D12" s="183">
        <v>0</v>
      </c>
      <c r="E12" s="155">
        <f>IF(ISBLANK(D12),"Missing value",D12+(D12*Assumptions!E12))</f>
        <v>0</v>
      </c>
      <c r="F12" s="155">
        <f>IF(ISBLANK(E12),"Missing value",E12+(E12*Assumptions!F12))</f>
        <v>0</v>
      </c>
      <c r="G12" s="155">
        <f>IF(ISBLANK(F12),"Missing value",F12+(F12*Assumptions!G12))</f>
        <v>0</v>
      </c>
      <c r="H12" s="155">
        <f>IF(ISBLANK(G12),"Missing value",G12+(G12*Assumptions!H12))</f>
        <v>0</v>
      </c>
      <c r="I12" s="155">
        <f>IF(ISBLANK(H12),"Missing value",H12+(H12*Assumptions!I12))</f>
        <v>0</v>
      </c>
      <c r="J12" s="155">
        <f>IF(ISBLANK(I12),"Missing value",I12+(I12*Assumptions!J12))</f>
        <v>0</v>
      </c>
      <c r="K12" s="155">
        <f>IF(ISBLANK(J12),"Missing value",J12+(J12*Assumptions!K12))</f>
        <v>0</v>
      </c>
      <c r="L12" s="155">
        <f>IF(ISBLANK(K12),"Missing value",K12+(K12*Assumptions!L12))</f>
        <v>0</v>
      </c>
      <c r="M12" s="402">
        <f>IF(ISBLANK(L12),"Missing value",L12+(L12*Assumptions!M12))</f>
        <v>0</v>
      </c>
      <c r="O12" s="401" t="s">
        <v>387</v>
      </c>
    </row>
    <row r="13" spans="2:15" ht="12.75">
      <c r="B13" s="449" t="s">
        <v>13</v>
      </c>
      <c r="C13" s="458"/>
      <c r="D13" s="183">
        <v>0</v>
      </c>
      <c r="E13" s="184">
        <v>0</v>
      </c>
      <c r="F13" s="184">
        <v>0</v>
      </c>
      <c r="G13" s="184">
        <v>0</v>
      </c>
      <c r="H13" s="184">
        <v>0</v>
      </c>
      <c r="I13" s="184">
        <v>0</v>
      </c>
      <c r="J13" s="184">
        <v>0</v>
      </c>
      <c r="K13" s="184">
        <v>0</v>
      </c>
      <c r="L13" s="184">
        <v>0</v>
      </c>
      <c r="M13" s="185">
        <v>0</v>
      </c>
      <c r="O13" s="400"/>
    </row>
    <row r="14" spans="2:15" ht="12.75">
      <c r="B14" s="432" t="s">
        <v>14</v>
      </c>
      <c r="C14" s="443"/>
      <c r="D14" s="183">
        <v>0</v>
      </c>
      <c r="E14" s="156">
        <f>IF(ISBLANK(D14),"Missing value",D14+(D14*Assumptions!E14))</f>
        <v>0</v>
      </c>
      <c r="F14" s="156">
        <f>IF(ISBLANK(E14),"Missing value",E14+(E14*Assumptions!F14))</f>
        <v>0</v>
      </c>
      <c r="G14" s="156">
        <f>IF(ISBLANK(F14),"Missing value",F14+(F14*Assumptions!G14))</f>
        <v>0</v>
      </c>
      <c r="H14" s="156">
        <f>IF(ISBLANK(G14),"Missing value",G14+(G14*Assumptions!H14))</f>
        <v>0</v>
      </c>
      <c r="I14" s="156">
        <f>IF(ISBLANK(H14),"Missing value",H14+(H14*Assumptions!I14))</f>
        <v>0</v>
      </c>
      <c r="J14" s="156">
        <f>IF(ISBLANK(I14),"Missing value",I14+(I14*Assumptions!J14))</f>
        <v>0</v>
      </c>
      <c r="K14" s="156">
        <f>IF(ISBLANK(J14),"Missing value",J14+(J14*Assumptions!K14))</f>
        <v>0</v>
      </c>
      <c r="L14" s="156">
        <f>IF(ISBLANK(K14),"Missing value",K14+(K14*Assumptions!L14))</f>
        <v>0</v>
      </c>
      <c r="M14" s="427">
        <f>IF(ISBLANK(L14),"Missing value",L14+(L14*Assumptions!M14))</f>
        <v>0</v>
      </c>
      <c r="O14" s="401" t="s">
        <v>387</v>
      </c>
    </row>
    <row r="15" spans="2:15" ht="12.75">
      <c r="B15" s="433" t="s">
        <v>0</v>
      </c>
      <c r="C15" s="446"/>
      <c r="D15" s="189">
        <v>0</v>
      </c>
      <c r="E15" s="190">
        <f>IF(ISBLANK(D15),"Missing value",D15+(D15*Assumptions!E15))</f>
        <v>0</v>
      </c>
      <c r="F15" s="190">
        <f>IF(ISBLANK(E15),"Missing value",E15+(E15*Assumptions!F15))</f>
        <v>0</v>
      </c>
      <c r="G15" s="190">
        <f>IF(ISBLANK(F15),"Missing value",F15+(F15*Assumptions!G15))</f>
        <v>0</v>
      </c>
      <c r="H15" s="190">
        <f>IF(ISBLANK(G15),"Missing value",G15+(G15*Assumptions!H15))</f>
        <v>0</v>
      </c>
      <c r="I15" s="190">
        <f>IF(ISBLANK(H15),"Missing value",H15+(H15*Assumptions!I15))</f>
        <v>0</v>
      </c>
      <c r="J15" s="190">
        <f>IF(ISBLANK(I15),"Missing value",I15+(I15*Assumptions!J15))</f>
        <v>0</v>
      </c>
      <c r="K15" s="190">
        <f>IF(ISBLANK(J15),"Missing value",J15+(J15*Assumptions!K15))</f>
        <v>0</v>
      </c>
      <c r="L15" s="190">
        <f>IF(ISBLANK(K15),"Missing value",K15+(K15*Assumptions!L15))</f>
        <v>0</v>
      </c>
      <c r="M15" s="403">
        <f>IF(ISBLANK(L15),"Missing value",L15+(L15*Assumptions!M15))</f>
        <v>0</v>
      </c>
      <c r="O15" s="401" t="s">
        <v>387</v>
      </c>
    </row>
    <row r="16" spans="2:15" ht="12.75">
      <c r="B16" s="453" t="s">
        <v>1</v>
      </c>
      <c r="C16" s="442"/>
      <c r="D16" s="17">
        <f>SUM(D9:D15)</f>
        <v>0</v>
      </c>
      <c r="E16" s="17">
        <f aca="true" t="shared" si="0" ref="E16:M16">SUM(E9:E15)</f>
        <v>0</v>
      </c>
      <c r="F16" s="62">
        <f t="shared" si="0"/>
        <v>0</v>
      </c>
      <c r="G16" s="17">
        <f t="shared" si="0"/>
        <v>0</v>
      </c>
      <c r="H16" s="17">
        <f t="shared" si="0"/>
        <v>0</v>
      </c>
      <c r="I16" s="17">
        <f t="shared" si="0"/>
        <v>0</v>
      </c>
      <c r="J16" s="17">
        <f t="shared" si="0"/>
        <v>0</v>
      </c>
      <c r="K16" s="17">
        <f t="shared" si="0"/>
        <v>0</v>
      </c>
      <c r="L16" s="17">
        <f t="shared" si="0"/>
        <v>0</v>
      </c>
      <c r="M16" s="18">
        <f t="shared" si="0"/>
        <v>0</v>
      </c>
      <c r="O16" s="400"/>
    </row>
    <row r="17" spans="2:13" ht="12.75">
      <c r="B17" s="19"/>
      <c r="C17" s="20"/>
      <c r="D17" s="17"/>
      <c r="E17" s="17"/>
      <c r="F17" s="62"/>
      <c r="G17" s="17"/>
      <c r="H17" s="17"/>
      <c r="I17" s="17"/>
      <c r="J17" s="17"/>
      <c r="K17" s="17"/>
      <c r="L17" s="17"/>
      <c r="M17" s="18"/>
    </row>
    <row r="18" spans="2:13" ht="12.75">
      <c r="B18" s="170" t="s">
        <v>9</v>
      </c>
      <c r="C18" s="167"/>
      <c r="D18" s="171"/>
      <c r="E18" s="171"/>
      <c r="F18" s="171"/>
      <c r="G18" s="171"/>
      <c r="H18" s="171"/>
      <c r="I18" s="171"/>
      <c r="J18" s="171"/>
      <c r="K18" s="171"/>
      <c r="L18" s="171"/>
      <c r="M18" s="172"/>
    </row>
    <row r="19" spans="2:13" ht="12.75">
      <c r="B19" s="166" t="s">
        <v>16</v>
      </c>
      <c r="C19" s="167"/>
      <c r="D19" s="171"/>
      <c r="E19" s="171"/>
      <c r="F19" s="171"/>
      <c r="G19" s="171"/>
      <c r="H19" s="171"/>
      <c r="I19" s="171"/>
      <c r="J19" s="171"/>
      <c r="K19" s="171"/>
      <c r="L19" s="171"/>
      <c r="M19" s="172"/>
    </row>
    <row r="20" spans="2:15" ht="12.75">
      <c r="B20" s="449" t="s">
        <v>2</v>
      </c>
      <c r="C20" s="458"/>
      <c r="D20" s="186">
        <v>0</v>
      </c>
      <c r="E20" s="15">
        <f>IF(OR(ISBLANK(D20),ISBLANK(Assumptions!E18)),"Missing value",D20+(D20*Assumptions!E18))</f>
        <v>0</v>
      </c>
      <c r="F20" s="17">
        <f>IF(E20="Missing value","",E20+(E20*Assumptions!F18))</f>
        <v>0</v>
      </c>
      <c r="G20" s="17">
        <f>IF(F20="","",F20+(F20*Assumptions!G18))</f>
        <v>0</v>
      </c>
      <c r="H20" s="17">
        <f>IF(G20="","",G20+(G20*Assumptions!H18))</f>
        <v>0</v>
      </c>
      <c r="I20" s="17">
        <f>IF(H20="","",H20+(H20*Assumptions!I18))</f>
        <v>0</v>
      </c>
      <c r="J20" s="17">
        <f>IF(I20="","",I20+(I20*Assumptions!J18))</f>
        <v>0</v>
      </c>
      <c r="K20" s="17">
        <f>IF(J20="","",J20+(J20*Assumptions!K18))</f>
        <v>0</v>
      </c>
      <c r="L20" s="17">
        <f>IF(K20="","",K20+(K20*Assumptions!L18))</f>
        <v>0</v>
      </c>
      <c r="M20" s="18">
        <f>IF(L20="","",L20+(L20*Assumptions!M18))</f>
        <v>0</v>
      </c>
      <c r="O20" s="401" t="s">
        <v>387</v>
      </c>
    </row>
    <row r="21" spans="2:15" ht="12.75">
      <c r="B21" s="449" t="s">
        <v>4</v>
      </c>
      <c r="C21" s="450"/>
      <c r="D21" s="186">
        <v>0</v>
      </c>
      <c r="E21" s="15">
        <f>IF(OR(ISBLANK(D21),ISBLANK(Assumptions!E19)),"Missing value",D21+(D21*Assumptions!E19))</f>
        <v>0</v>
      </c>
      <c r="F21" s="17">
        <f>IF(E21="Missing value","",E21+(E21*Assumptions!F19))</f>
        <v>0</v>
      </c>
      <c r="G21" s="17">
        <f>IF(F21="","",F21+(F21*Assumptions!G19))</f>
        <v>0</v>
      </c>
      <c r="H21" s="17">
        <f>IF(G21="","",G21+(G21*Assumptions!H19))</f>
        <v>0</v>
      </c>
      <c r="I21" s="17">
        <f>IF(H21="","",H21+(H21*Assumptions!I19))</f>
        <v>0</v>
      </c>
      <c r="J21" s="17">
        <f>IF(I21="","",I21+(I21*Assumptions!J19))</f>
        <v>0</v>
      </c>
      <c r="K21" s="17">
        <f>IF(J21="","",J21+(J21*Assumptions!K19))</f>
        <v>0</v>
      </c>
      <c r="L21" s="17">
        <f>IF(K21="","",K21+(K21*Assumptions!L19))</f>
        <v>0</v>
      </c>
      <c r="M21" s="18">
        <f>IF(L21="","",L21+(L21*Assumptions!M19))</f>
        <v>0</v>
      </c>
      <c r="O21" s="401" t="s">
        <v>387</v>
      </c>
    </row>
    <row r="22" spans="2:15" ht="12.75">
      <c r="B22" s="449" t="s">
        <v>5</v>
      </c>
      <c r="C22" s="450"/>
      <c r="D22" s="186">
        <v>0</v>
      </c>
      <c r="E22" s="15">
        <f>IF(OR(ISBLANK(D22),ISBLANK(Assumptions!E20)),"Missing value",D22+(D22*Assumptions!E20))</f>
        <v>0</v>
      </c>
      <c r="F22" s="15">
        <f>IF(OR(ISBLANK(E22),ISBLANK(Assumptions!F20)),"Missing value",E22+(E22*Assumptions!F20))</f>
        <v>0</v>
      </c>
      <c r="G22" s="15">
        <f>IF(OR(ISBLANK(F22),ISBLANK(Assumptions!G20)),"Missing value",F22+(F22*Assumptions!G20))</f>
        <v>0</v>
      </c>
      <c r="H22" s="15">
        <f>IF(OR(ISBLANK(G22),ISBLANK(Assumptions!H20)),"Missing value",G22+(G22*Assumptions!H20))</f>
        <v>0</v>
      </c>
      <c r="I22" s="15">
        <f>IF(OR(ISBLANK(H22),ISBLANK(Assumptions!I20)),"Missing value",H22+(H22*Assumptions!I20))</f>
        <v>0</v>
      </c>
      <c r="J22" s="15">
        <f>IF(OR(ISBLANK(I22),ISBLANK(Assumptions!J20)),"Missing value",I22+(I22*Assumptions!J20))</f>
        <v>0</v>
      </c>
      <c r="K22" s="15">
        <f>IF(OR(ISBLANK(J22),ISBLANK(Assumptions!K20)),"Missing value",J22+(J22*Assumptions!K20))</f>
        <v>0</v>
      </c>
      <c r="L22" s="15">
        <f>IF(OR(ISBLANK(K22),ISBLANK(Assumptions!L20)),"Missing value",K22+(K22*Assumptions!L20))</f>
        <v>0</v>
      </c>
      <c r="M22" s="16">
        <f>IF(OR(ISBLANK(L22),ISBLANK(Assumptions!M20)),"Missing value",L22+(L22*Assumptions!M20))</f>
        <v>0</v>
      </c>
      <c r="O22" s="401" t="s">
        <v>387</v>
      </c>
    </row>
    <row r="23" spans="2:15" ht="12.75">
      <c r="B23" s="432" t="s">
        <v>3</v>
      </c>
      <c r="C23" s="443"/>
      <c r="D23" s="2">
        <f>IF(ISBLANK(Depreciation!E66),"Missing value",Depreciation!E66)</f>
        <v>0</v>
      </c>
      <c r="E23" s="2">
        <f>IF(ISBLANK(Depreciation!F66),"Missing value",Depreciation!F66)</f>
        <v>0</v>
      </c>
      <c r="F23" s="2" t="e">
        <f>IF(ISBLANK(Depreciation!G66),"Missing value",Depreciation!G66)</f>
        <v>#DIV/0!</v>
      </c>
      <c r="G23" s="2" t="e">
        <f>IF(ISBLANK(Depreciation!H66),"Missing value",Depreciation!H66)</f>
        <v>#DIV/0!</v>
      </c>
      <c r="H23" s="2" t="e">
        <f>IF(ISBLANK(Depreciation!I66),"Missing value",Depreciation!I66)</f>
        <v>#DIV/0!</v>
      </c>
      <c r="I23" s="2" t="e">
        <f>IF(ISBLANK(Depreciation!J66),"Missing value",Depreciation!J66)</f>
        <v>#DIV/0!</v>
      </c>
      <c r="J23" s="2" t="e">
        <f>IF(ISBLANK(Depreciation!K66),"Missing value",Depreciation!K66)</f>
        <v>#DIV/0!</v>
      </c>
      <c r="K23" s="2" t="e">
        <f>IF(ISBLANK(Depreciation!L66),"Missing value",Depreciation!L66)</f>
        <v>#DIV/0!</v>
      </c>
      <c r="L23" s="2" t="e">
        <f>IF(ISBLANK(Depreciation!M66),"Missing value",Depreciation!M66)</f>
        <v>#DIV/0!</v>
      </c>
      <c r="M23" s="7" t="e">
        <f>IF(ISBLANK(Depreciation!N66),"Missing value",Depreciation!N66)</f>
        <v>#DIV/0!</v>
      </c>
      <c r="O23" s="211" t="s">
        <v>397</v>
      </c>
    </row>
    <row r="24" spans="2:15" ht="12.75">
      <c r="B24" s="432" t="s">
        <v>6</v>
      </c>
      <c r="C24" s="443"/>
      <c r="D24" s="2">
        <f>IF(ISBLANK(Loans!D57),"Missing value",Loans!D57*-1)</f>
        <v>0</v>
      </c>
      <c r="E24" s="2">
        <f>IF(ISBLANK(Loans!E57),"Missing value",Loans!E57*-1)</f>
        <v>0</v>
      </c>
      <c r="F24" s="2">
        <f>IF(ISBLANK(Loans!F57),"Missing value",Loans!F57*-1)</f>
        <v>0</v>
      </c>
      <c r="G24" s="2">
        <f>IF(ISBLANK(Loans!G57),"Missing value",Loans!G57*-1)</f>
        <v>0</v>
      </c>
      <c r="H24" s="2">
        <f>IF(ISBLANK(Loans!H57),"Missing value",Loans!H57*-1)</f>
        <v>0</v>
      </c>
      <c r="I24" s="2">
        <f>IF(ISBLANK(Loans!I57),"Missing value",Loans!I57*-1)</f>
        <v>0</v>
      </c>
      <c r="J24" s="2">
        <f>IF(ISBLANK(Loans!J57),"Missing value",Loans!J57*-1)</f>
        <v>0</v>
      </c>
      <c r="K24" s="2">
        <f>IF(ISBLANK(Loans!K57),"Missing value",Loans!K57*-1)</f>
        <v>0</v>
      </c>
      <c r="L24" s="2">
        <f>IF(ISBLANK(Loans!L57),"Missing value",Loans!L57*-1)</f>
        <v>0</v>
      </c>
      <c r="M24" s="7">
        <f>IF(ISBLANK(Loans!M57),"Missing value",Loans!M57*-1)</f>
        <v>0</v>
      </c>
      <c r="O24" s="211" t="s">
        <v>383</v>
      </c>
    </row>
    <row r="25" spans="2:15" ht="12.75">
      <c r="B25" s="432" t="s">
        <v>7</v>
      </c>
      <c r="C25" s="443"/>
      <c r="D25" s="188">
        <v>0</v>
      </c>
      <c r="E25" s="157">
        <f>IF(OR(ISBLANK(D25),ISBLANK(Assumptions!E23)),"Missing value",D25+(D25*Assumptions!E23))</f>
        <v>0</v>
      </c>
      <c r="F25" s="2">
        <f>IF(E25="Missing value","",E25+(E25*Assumptions!F23))</f>
        <v>0</v>
      </c>
      <c r="G25" s="2">
        <f>IF(F25="","",F25+(F25*Assumptions!G23))</f>
        <v>0</v>
      </c>
      <c r="H25" s="2">
        <f>IF(G25="","",G25+(G25*Assumptions!H23))</f>
        <v>0</v>
      </c>
      <c r="I25" s="2">
        <f>IF(H25="","",H25+(H25*Assumptions!I23))</f>
        <v>0</v>
      </c>
      <c r="J25" s="2">
        <f>IF(I25="","",I25+(I25*Assumptions!J23))</f>
        <v>0</v>
      </c>
      <c r="K25" s="2">
        <f>IF(J25="","",J25+(J25*Assumptions!K23))</f>
        <v>0</v>
      </c>
      <c r="L25" s="2">
        <f>IF(K25="","",K25+(K25*Assumptions!L23))</f>
        <v>0</v>
      </c>
      <c r="M25" s="7">
        <f>IF(L25="","",L25+(L25*Assumptions!M23))</f>
        <v>0</v>
      </c>
      <c r="O25" s="401" t="s">
        <v>387</v>
      </c>
    </row>
    <row r="26" spans="2:15" ht="12.75">
      <c r="B26" s="433" t="s">
        <v>8</v>
      </c>
      <c r="C26" s="446"/>
      <c r="D26" s="188">
        <v>0</v>
      </c>
      <c r="E26" s="157">
        <f>IF(OR(ISBLANK(D26),ISBLANK(Assumptions!E24)),"Missing value",D26+(D26*Assumptions!E24))</f>
        <v>0</v>
      </c>
      <c r="F26" s="2">
        <f>IF(E26="Missing value","",E26+(E26*Assumptions!F24))</f>
        <v>0</v>
      </c>
      <c r="G26" s="2">
        <f>IF(F26="","",F26+(F26*Assumptions!G24))</f>
        <v>0</v>
      </c>
      <c r="H26" s="2">
        <f>IF(G26="","",G26+(G26*Assumptions!H24))</f>
        <v>0</v>
      </c>
      <c r="I26" s="2">
        <f>IF(H26="","",H26+(H26*Assumptions!I24))</f>
        <v>0</v>
      </c>
      <c r="J26" s="2">
        <f>IF(I26="","",I26+(I26*Assumptions!J24))</f>
        <v>0</v>
      </c>
      <c r="K26" s="2">
        <f>IF(J26="","",J26+(J26*Assumptions!K24))</f>
        <v>0</v>
      </c>
      <c r="L26" s="2">
        <f>IF(K26="","",K26+(K26*Assumptions!L24))</f>
        <v>0</v>
      </c>
      <c r="M26" s="7">
        <f>IF(L26="","",L26+(L26*Assumptions!M24))</f>
        <v>0</v>
      </c>
      <c r="O26" s="401" t="s">
        <v>387</v>
      </c>
    </row>
    <row r="27" spans="2:13" ht="12.75">
      <c r="B27" s="453" t="s">
        <v>18</v>
      </c>
      <c r="C27" s="442"/>
      <c r="D27" s="23">
        <f>SUM(D20:D26)</f>
        <v>0</v>
      </c>
      <c r="E27" s="23">
        <f aca="true" t="shared" si="1" ref="E27:M27">SUM(E20:E26)</f>
        <v>0</v>
      </c>
      <c r="F27" s="130" t="e">
        <f t="shared" si="1"/>
        <v>#DIV/0!</v>
      </c>
      <c r="G27" s="23" t="e">
        <f t="shared" si="1"/>
        <v>#DIV/0!</v>
      </c>
      <c r="H27" s="23" t="e">
        <f t="shared" si="1"/>
        <v>#DIV/0!</v>
      </c>
      <c r="I27" s="23" t="e">
        <f t="shared" si="1"/>
        <v>#DIV/0!</v>
      </c>
      <c r="J27" s="23" t="e">
        <f t="shared" si="1"/>
        <v>#DIV/0!</v>
      </c>
      <c r="K27" s="23" t="e">
        <f t="shared" si="1"/>
        <v>#DIV/0!</v>
      </c>
      <c r="L27" s="23" t="e">
        <f t="shared" si="1"/>
        <v>#DIV/0!</v>
      </c>
      <c r="M27" s="24" t="e">
        <f t="shared" si="1"/>
        <v>#DIV/0!</v>
      </c>
    </row>
    <row r="28" spans="2:13" ht="12.75">
      <c r="B28" s="451"/>
      <c r="C28" s="452"/>
      <c r="D28" s="17"/>
      <c r="E28" s="17"/>
      <c r="F28" s="62"/>
      <c r="G28" s="17"/>
      <c r="H28" s="17"/>
      <c r="I28" s="17"/>
      <c r="J28" s="17"/>
      <c r="K28" s="17"/>
      <c r="L28" s="17"/>
      <c r="M28" s="18"/>
    </row>
    <row r="29" spans="2:13" ht="12.75">
      <c r="B29" s="453" t="s">
        <v>19</v>
      </c>
      <c r="C29" s="454"/>
      <c r="D29" s="27">
        <f>D16+D27</f>
        <v>0</v>
      </c>
      <c r="E29" s="27">
        <f>E16+E27</f>
        <v>0</v>
      </c>
      <c r="F29" s="131" t="e">
        <f aca="true" t="shared" si="2" ref="F29:M29">F16+F27</f>
        <v>#DIV/0!</v>
      </c>
      <c r="G29" s="27" t="e">
        <f t="shared" si="2"/>
        <v>#DIV/0!</v>
      </c>
      <c r="H29" s="27" t="e">
        <f t="shared" si="2"/>
        <v>#DIV/0!</v>
      </c>
      <c r="I29" s="27" t="e">
        <f t="shared" si="2"/>
        <v>#DIV/0!</v>
      </c>
      <c r="J29" s="27" t="e">
        <f t="shared" si="2"/>
        <v>#DIV/0!</v>
      </c>
      <c r="K29" s="27" t="e">
        <f t="shared" si="2"/>
        <v>#DIV/0!</v>
      </c>
      <c r="L29" s="27" t="e">
        <f t="shared" si="2"/>
        <v>#DIV/0!</v>
      </c>
      <c r="M29" s="28" t="e">
        <f t="shared" si="2"/>
        <v>#DIV/0!</v>
      </c>
    </row>
    <row r="30" spans="2:13" ht="12.75">
      <c r="B30" s="440"/>
      <c r="C30" s="441"/>
      <c r="D30" s="17"/>
      <c r="E30" s="17"/>
      <c r="F30" s="62"/>
      <c r="G30" s="17"/>
      <c r="H30" s="17"/>
      <c r="I30" s="17"/>
      <c r="J30" s="17"/>
      <c r="K30" s="17"/>
      <c r="L30" s="17"/>
      <c r="M30" s="18"/>
    </row>
    <row r="31" spans="2:15" ht="12.75">
      <c r="B31" s="449" t="s">
        <v>20</v>
      </c>
      <c r="C31" s="443"/>
      <c r="D31" s="62">
        <f>'SCI-Prog'!D58</f>
        <v>0</v>
      </c>
      <c r="E31" s="62">
        <f>'SCI-Prog'!E58</f>
        <v>0</v>
      </c>
      <c r="F31" s="62">
        <f>'SCI-Prog'!F58</f>
        <v>0</v>
      </c>
      <c r="G31" s="62">
        <f>'SCI-Prog'!G58</f>
        <v>0</v>
      </c>
      <c r="H31" s="62">
        <f>'SCI-Prog'!H58</f>
        <v>0</v>
      </c>
      <c r="I31" s="62">
        <f>'SCI-Prog'!I58</f>
        <v>0</v>
      </c>
      <c r="J31" s="62">
        <f>'SCI-Prog'!J58</f>
        <v>0</v>
      </c>
      <c r="K31" s="62">
        <f>'SCI-Prog'!K58</f>
        <v>0</v>
      </c>
      <c r="L31" s="62">
        <f>'SCI-Prog'!L58</f>
        <v>0</v>
      </c>
      <c r="M31" s="63">
        <f>'SCI-Prog'!M58</f>
        <v>0</v>
      </c>
      <c r="O31" s="211" t="s">
        <v>396</v>
      </c>
    </row>
    <row r="32" spans="2:15" ht="12.75">
      <c r="B32" s="449" t="s">
        <v>21</v>
      </c>
      <c r="C32" s="444"/>
      <c r="D32" s="29">
        <f>IF(ISBLANK('Cap Wks'!E70),"Missing value",'Cap Wks'!E70)</f>
        <v>0</v>
      </c>
      <c r="E32" s="29">
        <f>IF(ISBLANK('Cap Wks'!F70),"Missing value",'Cap Wks'!F70)</f>
        <v>0</v>
      </c>
      <c r="F32" s="29">
        <f>IF(ISBLANK('Cap Wks'!G70),"Missing value",'Cap Wks'!G70)</f>
        <v>0</v>
      </c>
      <c r="G32" s="29">
        <f>IF(ISBLANK('Cap Wks'!H70),"Missing value",'Cap Wks'!H70)</f>
        <v>0</v>
      </c>
      <c r="H32" s="29">
        <f>IF(ISBLANK('Cap Wks'!I70),"Missing value",'Cap Wks'!I70)</f>
        <v>0</v>
      </c>
      <c r="I32" s="29">
        <f>IF(ISBLANK('Cap Wks'!J70),"Missing value",'Cap Wks'!J70)</f>
        <v>0</v>
      </c>
      <c r="J32" s="29">
        <f>IF(ISBLANK('Cap Wks'!K70),"Missing value",'Cap Wks'!K70)</f>
        <v>0</v>
      </c>
      <c r="K32" s="29">
        <f>IF(ISBLANK('Cap Wks'!L70),"Missing value",'Cap Wks'!L70)</f>
        <v>0</v>
      </c>
      <c r="L32" s="29">
        <f>IF(ISBLANK('Cap Wks'!M70),"Missing value",'Cap Wks'!M70)</f>
        <v>0</v>
      </c>
      <c r="M32" s="18">
        <f>IF(ISBLANK('Cap Wks'!N70),"Missing value",'Cap Wks'!N70)</f>
        <v>0</v>
      </c>
      <c r="O32" s="211" t="s">
        <v>379</v>
      </c>
    </row>
    <row r="33" spans="2:15" ht="12.75">
      <c r="B33" s="445" t="s">
        <v>22</v>
      </c>
      <c r="C33" s="446"/>
      <c r="D33" s="29">
        <f>IF(ISBLANK('Cap Wks'!E71),"Missing value",'Cap Wks'!E71)</f>
        <v>0</v>
      </c>
      <c r="E33" s="29">
        <f>IF(ISBLANK('Cap Wks'!F71),"Missing value",'Cap Wks'!F71)</f>
        <v>0</v>
      </c>
      <c r="F33" s="29">
        <f>IF(ISBLANK('Cap Wks'!G71),"Missing value",'Cap Wks'!G71)</f>
        <v>0</v>
      </c>
      <c r="G33" s="29">
        <f>IF(ISBLANK('Cap Wks'!H71),"Missing value",'Cap Wks'!H71)</f>
        <v>0</v>
      </c>
      <c r="H33" s="29">
        <f>IF(ISBLANK('Cap Wks'!I71),"Missing value",'Cap Wks'!I71)</f>
        <v>0</v>
      </c>
      <c r="I33" s="29">
        <f>IF(ISBLANK('Cap Wks'!J71),"Missing value",'Cap Wks'!J71)</f>
        <v>0</v>
      </c>
      <c r="J33" s="29">
        <f>IF(ISBLANK('Cap Wks'!K71),"Missing value",'Cap Wks'!K71)</f>
        <v>0</v>
      </c>
      <c r="K33" s="29">
        <f>IF(ISBLANK('Cap Wks'!L71),"Missing value",'Cap Wks'!L71)</f>
        <v>0</v>
      </c>
      <c r="L33" s="29">
        <f>IF(ISBLANK('Cap Wks'!M71),"Missing value",'Cap Wks'!M71)</f>
        <v>0</v>
      </c>
      <c r="M33" s="18">
        <f>IF(ISBLANK('Cap Wks'!N71),"Missing value",'Cap Wks'!N71)</f>
        <v>0</v>
      </c>
      <c r="O33" s="211" t="s">
        <v>380</v>
      </c>
    </row>
    <row r="34" spans="2:13" ht="12.75">
      <c r="B34" s="453" t="s">
        <v>19</v>
      </c>
      <c r="C34" s="454"/>
      <c r="D34" s="23">
        <f>SUM(D31:D33)</f>
        <v>0</v>
      </c>
      <c r="E34" s="23">
        <f aca="true" t="shared" si="3" ref="E34:M34">SUM(E31:E33)</f>
        <v>0</v>
      </c>
      <c r="F34" s="130">
        <f t="shared" si="3"/>
        <v>0</v>
      </c>
      <c r="G34" s="23">
        <f t="shared" si="3"/>
        <v>0</v>
      </c>
      <c r="H34" s="23">
        <f t="shared" si="3"/>
        <v>0</v>
      </c>
      <c r="I34" s="23">
        <f t="shared" si="3"/>
        <v>0</v>
      </c>
      <c r="J34" s="23">
        <f t="shared" si="3"/>
        <v>0</v>
      </c>
      <c r="K34" s="23">
        <f t="shared" si="3"/>
        <v>0</v>
      </c>
      <c r="L34" s="23">
        <f t="shared" si="3"/>
        <v>0</v>
      </c>
      <c r="M34" s="24">
        <f t="shared" si="3"/>
        <v>0</v>
      </c>
    </row>
    <row r="35" spans="2:13" ht="12.75">
      <c r="B35" s="19"/>
      <c r="C35" s="160"/>
      <c r="D35" s="30"/>
      <c r="E35" s="30"/>
      <c r="F35" s="132"/>
      <c r="G35" s="30"/>
      <c r="H35" s="30"/>
      <c r="I35" s="30"/>
      <c r="J35" s="30"/>
      <c r="K35" s="30"/>
      <c r="L35" s="30"/>
      <c r="M35" s="31"/>
    </row>
    <row r="36" spans="2:13" ht="13.5" thickBot="1">
      <c r="B36" s="447" t="s">
        <v>23</v>
      </c>
      <c r="C36" s="448"/>
      <c r="D36" s="175">
        <f>D29+D34</f>
        <v>0</v>
      </c>
      <c r="E36" s="175">
        <f aca="true" t="shared" si="4" ref="E36:M36">E29+E34</f>
        <v>0</v>
      </c>
      <c r="F36" s="176" t="e">
        <f t="shared" si="4"/>
        <v>#DIV/0!</v>
      </c>
      <c r="G36" s="175" t="e">
        <f t="shared" si="4"/>
        <v>#DIV/0!</v>
      </c>
      <c r="H36" s="175" t="e">
        <f t="shared" si="4"/>
        <v>#DIV/0!</v>
      </c>
      <c r="I36" s="175" t="e">
        <f t="shared" si="4"/>
        <v>#DIV/0!</v>
      </c>
      <c r="J36" s="175" t="e">
        <f t="shared" si="4"/>
        <v>#DIV/0!</v>
      </c>
      <c r="K36" s="175" t="e">
        <f t="shared" si="4"/>
        <v>#DIV/0!</v>
      </c>
      <c r="L36" s="175" t="e">
        <f t="shared" si="4"/>
        <v>#DIV/0!</v>
      </c>
      <c r="M36" s="177" t="e">
        <f t="shared" si="4"/>
        <v>#DIV/0!</v>
      </c>
    </row>
    <row r="37" spans="2:13" ht="13.5" thickTop="1">
      <c r="B37" s="151"/>
      <c r="C37" s="53"/>
      <c r="D37" s="113"/>
      <c r="E37" s="113"/>
      <c r="F37" s="133"/>
      <c r="G37" s="113"/>
      <c r="H37" s="113"/>
      <c r="I37" s="113"/>
      <c r="J37" s="113"/>
      <c r="K37" s="114"/>
      <c r="L37" s="114"/>
      <c r="M37" s="115"/>
    </row>
    <row r="38" spans="2:13" ht="12.75">
      <c r="B38" s="459" t="s">
        <v>260</v>
      </c>
      <c r="C38" s="460"/>
      <c r="D38" s="2"/>
      <c r="E38" s="2"/>
      <c r="F38" s="40"/>
      <c r="G38" s="53"/>
      <c r="H38" s="53"/>
      <c r="I38" s="53"/>
      <c r="J38" s="53"/>
      <c r="K38" s="53"/>
      <c r="L38" s="53"/>
      <c r="M38" s="206"/>
    </row>
    <row r="39" spans="2:15" ht="12.75">
      <c r="B39" s="432" t="s">
        <v>262</v>
      </c>
      <c r="C39" s="443"/>
      <c r="D39" s="2">
        <f>KPIs!D60</f>
        <v>0</v>
      </c>
      <c r="E39" s="2">
        <f>KPIs!E60</f>
        <v>0</v>
      </c>
      <c r="F39" s="2">
        <f>KPIs!F60</f>
        <v>0</v>
      </c>
      <c r="G39" s="2">
        <f>KPIs!G60</f>
        <v>0</v>
      </c>
      <c r="H39" s="2">
        <f>KPIs!H60</f>
        <v>0</v>
      </c>
      <c r="I39" s="2">
        <f>KPIs!I60</f>
        <v>0</v>
      </c>
      <c r="J39" s="2">
        <f>KPIs!J60</f>
        <v>0</v>
      </c>
      <c r="K39" s="2">
        <f>KPIs!K60</f>
        <v>0</v>
      </c>
      <c r="L39" s="2">
        <f>KPIs!L60</f>
        <v>0</v>
      </c>
      <c r="M39" s="7">
        <f>KPIs!M60</f>
        <v>0</v>
      </c>
      <c r="O39" s="211" t="s">
        <v>310</v>
      </c>
    </row>
    <row r="40" spans="2:13" ht="12.75">
      <c r="B40" s="173"/>
      <c r="C40" s="174"/>
      <c r="D40" s="42"/>
      <c r="E40" s="42"/>
      <c r="F40" s="134"/>
      <c r="G40" s="207"/>
      <c r="H40" s="207"/>
      <c r="I40" s="207"/>
      <c r="J40" s="207"/>
      <c r="K40" s="207"/>
      <c r="L40" s="207"/>
      <c r="M40" s="208"/>
    </row>
    <row r="41" spans="2:13" ht="12.75">
      <c r="B41" s="151" t="s">
        <v>255</v>
      </c>
      <c r="C41" s="53"/>
      <c r="D41" s="111">
        <f>D39</f>
        <v>0</v>
      </c>
      <c r="E41" s="111">
        <f aca="true" t="shared" si="5" ref="E41:M41">E39</f>
        <v>0</v>
      </c>
      <c r="F41" s="135">
        <f t="shared" si="5"/>
        <v>0</v>
      </c>
      <c r="G41" s="111">
        <f t="shared" si="5"/>
        <v>0</v>
      </c>
      <c r="H41" s="111">
        <f t="shared" si="5"/>
        <v>0</v>
      </c>
      <c r="I41" s="111">
        <f t="shared" si="5"/>
        <v>0</v>
      </c>
      <c r="J41" s="111">
        <f t="shared" si="5"/>
        <v>0</v>
      </c>
      <c r="K41" s="111">
        <f t="shared" si="5"/>
        <v>0</v>
      </c>
      <c r="L41" s="111">
        <f t="shared" si="5"/>
        <v>0</v>
      </c>
      <c r="M41" s="112">
        <f t="shared" si="5"/>
        <v>0</v>
      </c>
    </row>
    <row r="42" spans="2:13" ht="12.75">
      <c r="B42" s="461"/>
      <c r="C42" s="443"/>
      <c r="D42" s="2"/>
      <c r="E42" s="2"/>
      <c r="F42" s="40"/>
      <c r="G42" s="2"/>
      <c r="H42" s="2"/>
      <c r="I42" s="2"/>
      <c r="J42" s="2"/>
      <c r="K42" s="2"/>
      <c r="L42" s="2"/>
      <c r="M42" s="7"/>
    </row>
    <row r="43" spans="2:13" ht="13.5" thickBot="1">
      <c r="B43" s="209" t="s">
        <v>263</v>
      </c>
      <c r="C43" s="210"/>
      <c r="D43" s="180">
        <f>D36+D41</f>
        <v>0</v>
      </c>
      <c r="E43" s="180">
        <f aca="true" t="shared" si="6" ref="E43:M43">E36+E41</f>
        <v>0</v>
      </c>
      <c r="F43" s="180" t="e">
        <f t="shared" si="6"/>
        <v>#DIV/0!</v>
      </c>
      <c r="G43" s="180" t="e">
        <f t="shared" si="6"/>
        <v>#DIV/0!</v>
      </c>
      <c r="H43" s="180" t="e">
        <f t="shared" si="6"/>
        <v>#DIV/0!</v>
      </c>
      <c r="I43" s="180" t="e">
        <f t="shared" si="6"/>
        <v>#DIV/0!</v>
      </c>
      <c r="J43" s="180" t="e">
        <f t="shared" si="6"/>
        <v>#DIV/0!</v>
      </c>
      <c r="K43" s="180" t="e">
        <f t="shared" si="6"/>
        <v>#DIV/0!</v>
      </c>
      <c r="L43" s="180" t="e">
        <f t="shared" si="6"/>
        <v>#DIV/0!</v>
      </c>
      <c r="M43" s="181" t="e">
        <f t="shared" si="6"/>
        <v>#DIV/0!</v>
      </c>
    </row>
    <row r="44" spans="2:13" ht="14.25" thickBot="1" thickTop="1">
      <c r="B44" s="178"/>
      <c r="C44" s="179"/>
      <c r="D44" s="51"/>
      <c r="E44" s="51"/>
      <c r="F44" s="136"/>
      <c r="G44" s="136"/>
      <c r="H44" s="136"/>
      <c r="I44" s="136"/>
      <c r="J44" s="136"/>
      <c r="K44" s="136"/>
      <c r="L44" s="136"/>
      <c r="M44" s="148"/>
    </row>
    <row r="45" spans="5:13" ht="12.75">
      <c r="E45" s="220"/>
      <c r="F45" s="220"/>
      <c r="G45" s="220"/>
      <c r="H45" s="220"/>
      <c r="I45" s="220"/>
      <c r="J45" s="220"/>
      <c r="K45" s="220"/>
      <c r="L45" s="220"/>
      <c r="M45" s="220"/>
    </row>
    <row r="46" spans="4:13" ht="12.75">
      <c r="D46" s="217"/>
      <c r="E46" s="217"/>
      <c r="F46" s="217"/>
      <c r="G46" s="217"/>
      <c r="H46" s="217"/>
      <c r="I46" s="217"/>
      <c r="J46" s="217"/>
      <c r="K46" s="217"/>
      <c r="L46" s="217"/>
      <c r="M46" s="217"/>
    </row>
    <row r="47" spans="4:13" ht="12.75">
      <c r="D47" s="217"/>
      <c r="E47" s="217"/>
      <c r="F47" s="217"/>
      <c r="G47" s="217"/>
      <c r="H47" s="217"/>
      <c r="I47" s="217"/>
      <c r="J47" s="217"/>
      <c r="K47" s="217"/>
      <c r="L47" s="217"/>
      <c r="M47" s="217"/>
    </row>
    <row r="48" spans="4:13" ht="12.75">
      <c r="D48" s="217"/>
      <c r="E48" s="217"/>
      <c r="F48" s="217"/>
      <c r="G48" s="217"/>
      <c r="H48" s="217"/>
      <c r="I48" s="217"/>
      <c r="J48" s="217"/>
      <c r="K48" s="217"/>
      <c r="L48" s="217"/>
      <c r="M48" s="217"/>
    </row>
    <row r="49" ht="12.75">
      <c r="D49" s="217"/>
    </row>
    <row r="51" ht="12.75">
      <c r="D51" s="217"/>
    </row>
  </sheetData>
  <mergeCells count="29">
    <mergeCell ref="B38:C38"/>
    <mergeCell ref="B39:C39"/>
    <mergeCell ref="B42:C42"/>
    <mergeCell ref="B11:C11"/>
    <mergeCell ref="B14:C14"/>
    <mergeCell ref="B15:C15"/>
    <mergeCell ref="B16:C16"/>
    <mergeCell ref="B20:C20"/>
    <mergeCell ref="B12:C12"/>
    <mergeCell ref="B13:C13"/>
    <mergeCell ref="B2:M2"/>
    <mergeCell ref="B3:M3"/>
    <mergeCell ref="B4:M4"/>
    <mergeCell ref="B9:C9"/>
    <mergeCell ref="B32:C32"/>
    <mergeCell ref="B23:C23"/>
    <mergeCell ref="B24:C24"/>
    <mergeCell ref="B25:C25"/>
    <mergeCell ref="B26:C26"/>
    <mergeCell ref="B33:C33"/>
    <mergeCell ref="B36:C36"/>
    <mergeCell ref="B21:C21"/>
    <mergeCell ref="B22:C22"/>
    <mergeCell ref="B28:C28"/>
    <mergeCell ref="B29:C29"/>
    <mergeCell ref="B30:C30"/>
    <mergeCell ref="B34:C34"/>
    <mergeCell ref="B27:C27"/>
    <mergeCell ref="B31:C31"/>
  </mergeCells>
  <printOptions horizontalCentered="1"/>
  <pageMargins left="0.7480314960629921" right="0.7480314960629921" top="0.984251968503937" bottom="0.984251968503937" header="0.5118110236220472" footer="0.5118110236220472"/>
  <pageSetup horizontalDpi="600" verticalDpi="600" orientation="landscape" paperSize="9" scale="77"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dimension ref="B2:P140"/>
  <sheetViews>
    <sheetView showGridLines="0" zoomScaleSheetLayoutView="100" workbookViewId="0" topLeftCell="A1">
      <pane xSplit="3" ySplit="6" topLeftCell="D7" activePane="bottomRight" state="frozen"/>
      <selection pane="topLeft" activeCell="A1" sqref="A1"/>
      <selection pane="topRight" activeCell="D1" sqref="D1"/>
      <selection pane="bottomLeft" activeCell="A7" sqref="A7"/>
      <selection pane="bottomRight" activeCell="B92" sqref="B92"/>
    </sheetView>
  </sheetViews>
  <sheetFormatPr defaultColWidth="9.140625" defaultRowHeight="12.75"/>
  <cols>
    <col min="1" max="1" width="5.421875" style="211" customWidth="1"/>
    <col min="2" max="2" width="35.140625" style="211" customWidth="1"/>
    <col min="3" max="3" width="7.00390625" style="211" customWidth="1"/>
    <col min="4" max="4" width="13.140625" style="211" customWidth="1"/>
    <col min="5" max="5" width="11.57421875" style="211" bestFit="1" customWidth="1"/>
    <col min="6" max="8" width="11.57421875" style="212" bestFit="1" customWidth="1"/>
    <col min="9" max="13" width="11.57421875" style="211" bestFit="1" customWidth="1"/>
    <col min="14" max="14" width="6.57421875" style="211" customWidth="1"/>
    <col min="15" max="16384" width="9.140625" style="211" customWidth="1"/>
  </cols>
  <sheetData>
    <row r="1" ht="13.5" thickBot="1"/>
    <row r="2" spans="2:13" s="213" customFormat="1" ht="23.25">
      <c r="B2" s="434" t="s">
        <v>445</v>
      </c>
      <c r="C2" s="435"/>
      <c r="D2" s="435"/>
      <c r="E2" s="435"/>
      <c r="F2" s="435"/>
      <c r="G2" s="435"/>
      <c r="H2" s="435"/>
      <c r="I2" s="435"/>
      <c r="J2" s="435"/>
      <c r="K2" s="435"/>
      <c r="L2" s="435"/>
      <c r="M2" s="436"/>
    </row>
    <row r="3" spans="2:13" s="213" customFormat="1" ht="21">
      <c r="B3" s="437" t="s">
        <v>97</v>
      </c>
      <c r="C3" s="438"/>
      <c r="D3" s="438"/>
      <c r="E3" s="438"/>
      <c r="F3" s="438"/>
      <c r="G3" s="438"/>
      <c r="H3" s="438"/>
      <c r="I3" s="438"/>
      <c r="J3" s="438"/>
      <c r="K3" s="438"/>
      <c r="L3" s="438"/>
      <c r="M3" s="439"/>
    </row>
    <row r="4" spans="2:13" s="213" customFormat="1" ht="16.5" thickBot="1">
      <c r="B4" s="462"/>
      <c r="C4" s="463"/>
      <c r="D4" s="463"/>
      <c r="E4" s="463"/>
      <c r="F4" s="463"/>
      <c r="G4" s="463"/>
      <c r="H4" s="463"/>
      <c r="I4" s="463"/>
      <c r="J4" s="463"/>
      <c r="K4" s="463"/>
      <c r="L4" s="463"/>
      <c r="M4" s="464"/>
    </row>
    <row r="5" spans="2:13" s="213" customFormat="1" ht="12.75">
      <c r="B5" s="191"/>
      <c r="C5" s="192"/>
      <c r="D5" s="214" t="s">
        <v>292</v>
      </c>
      <c r="E5" s="215" t="s">
        <v>293</v>
      </c>
      <c r="F5" s="215" t="s">
        <v>294</v>
      </c>
      <c r="G5" s="215" t="s">
        <v>295</v>
      </c>
      <c r="H5" s="214" t="s">
        <v>296</v>
      </c>
      <c r="I5" s="214" t="s">
        <v>297</v>
      </c>
      <c r="J5" s="214" t="s">
        <v>298</v>
      </c>
      <c r="K5" s="214" t="s">
        <v>299</v>
      </c>
      <c r="L5" s="424" t="s">
        <v>300</v>
      </c>
      <c r="M5" s="216" t="s">
        <v>444</v>
      </c>
    </row>
    <row r="6" spans="2:13" ht="13.5" thickBot="1">
      <c r="B6" s="11"/>
      <c r="C6" s="12"/>
      <c r="D6" s="13" t="s">
        <v>96</v>
      </c>
      <c r="E6" s="13" t="s">
        <v>96</v>
      </c>
      <c r="F6" s="126" t="s">
        <v>96</v>
      </c>
      <c r="G6" s="126" t="s">
        <v>96</v>
      </c>
      <c r="H6" s="126" t="s">
        <v>96</v>
      </c>
      <c r="I6" s="13" t="s">
        <v>96</v>
      </c>
      <c r="J6" s="13" t="s">
        <v>96</v>
      </c>
      <c r="K6" s="13" t="s">
        <v>96</v>
      </c>
      <c r="L6" s="13" t="s">
        <v>96</v>
      </c>
      <c r="M6" s="14" t="s">
        <v>96</v>
      </c>
    </row>
    <row r="7" spans="2:13" ht="12.75">
      <c r="B7" s="163" t="s">
        <v>15</v>
      </c>
      <c r="C7" s="164"/>
      <c r="D7" s="164"/>
      <c r="E7" s="164"/>
      <c r="F7" s="164"/>
      <c r="G7" s="164"/>
      <c r="H7" s="164"/>
      <c r="I7" s="164"/>
      <c r="J7" s="164"/>
      <c r="K7" s="164"/>
      <c r="L7" s="164"/>
      <c r="M7" s="165"/>
    </row>
    <row r="8" spans="2:13" ht="12.75">
      <c r="B8" s="166" t="s">
        <v>17</v>
      </c>
      <c r="C8" s="167"/>
      <c r="D8" s="167"/>
      <c r="E8" s="167"/>
      <c r="F8" s="167"/>
      <c r="G8" s="167"/>
      <c r="H8" s="167"/>
      <c r="I8" s="167"/>
      <c r="J8" s="167"/>
      <c r="K8" s="167"/>
      <c r="L8" s="167"/>
      <c r="M8" s="168"/>
    </row>
    <row r="9" spans="2:13" ht="12.75">
      <c r="B9" s="449" t="s">
        <v>71</v>
      </c>
      <c r="C9" s="458"/>
      <c r="D9" s="182">
        <v>0</v>
      </c>
      <c r="E9" s="182">
        <v>0</v>
      </c>
      <c r="F9" s="182">
        <v>0</v>
      </c>
      <c r="G9" s="182">
        <v>0</v>
      </c>
      <c r="H9" s="182">
        <v>0</v>
      </c>
      <c r="I9" s="182">
        <v>0</v>
      </c>
      <c r="J9" s="182">
        <v>0</v>
      </c>
      <c r="K9" s="182">
        <v>0</v>
      </c>
      <c r="L9" s="182">
        <v>0</v>
      </c>
      <c r="M9" s="195">
        <v>0</v>
      </c>
    </row>
    <row r="10" spans="2:13" ht="12.75">
      <c r="B10" s="432" t="s">
        <v>80</v>
      </c>
      <c r="C10" s="443"/>
      <c r="D10" s="188">
        <v>0</v>
      </c>
      <c r="E10" s="188">
        <v>0</v>
      </c>
      <c r="F10" s="188">
        <v>0</v>
      </c>
      <c r="G10" s="188">
        <v>0</v>
      </c>
      <c r="H10" s="188">
        <v>0</v>
      </c>
      <c r="I10" s="188">
        <v>0</v>
      </c>
      <c r="J10" s="188">
        <v>0</v>
      </c>
      <c r="K10" s="188">
        <v>0</v>
      </c>
      <c r="L10" s="188">
        <v>0</v>
      </c>
      <c r="M10" s="194">
        <v>0</v>
      </c>
    </row>
    <row r="11" spans="2:13" ht="12.75">
      <c r="B11" s="449" t="s">
        <v>73</v>
      </c>
      <c r="C11" s="450"/>
      <c r="D11" s="188">
        <v>0</v>
      </c>
      <c r="E11" s="188">
        <v>0</v>
      </c>
      <c r="F11" s="188">
        <v>0</v>
      </c>
      <c r="G11" s="188">
        <v>0</v>
      </c>
      <c r="H11" s="188">
        <v>0</v>
      </c>
      <c r="I11" s="188">
        <v>0</v>
      </c>
      <c r="J11" s="188">
        <v>0</v>
      </c>
      <c r="K11" s="188">
        <v>0</v>
      </c>
      <c r="L11" s="188">
        <v>0</v>
      </c>
      <c r="M11" s="194">
        <v>0</v>
      </c>
    </row>
    <row r="12" spans="2:13" ht="12.75">
      <c r="B12" s="38" t="s">
        <v>72</v>
      </c>
      <c r="C12" s="205"/>
      <c r="D12" s="188">
        <v>0</v>
      </c>
      <c r="E12" s="188">
        <v>0</v>
      </c>
      <c r="F12" s="188">
        <v>0</v>
      </c>
      <c r="G12" s="188">
        <v>0</v>
      </c>
      <c r="H12" s="188">
        <v>0</v>
      </c>
      <c r="I12" s="188">
        <v>0</v>
      </c>
      <c r="J12" s="188">
        <v>0</v>
      </c>
      <c r="K12" s="188">
        <v>0</v>
      </c>
      <c r="L12" s="188">
        <v>0</v>
      </c>
      <c r="M12" s="194">
        <v>0</v>
      </c>
    </row>
    <row r="13" spans="2:13" ht="12.75">
      <c r="B13" s="38" t="s">
        <v>90</v>
      </c>
      <c r="C13" s="205"/>
      <c r="D13" s="188">
        <v>0</v>
      </c>
      <c r="E13" s="188">
        <v>0</v>
      </c>
      <c r="F13" s="188">
        <v>0</v>
      </c>
      <c r="G13" s="188">
        <v>0</v>
      </c>
      <c r="H13" s="188">
        <v>0</v>
      </c>
      <c r="I13" s="188">
        <v>0</v>
      </c>
      <c r="J13" s="188">
        <v>0</v>
      </c>
      <c r="K13" s="188">
        <v>0</v>
      </c>
      <c r="L13" s="188">
        <v>0</v>
      </c>
      <c r="M13" s="194">
        <v>0</v>
      </c>
    </row>
    <row r="14" spans="2:13" ht="12.75">
      <c r="B14" s="38" t="s">
        <v>74</v>
      </c>
      <c r="C14" s="205"/>
      <c r="D14" s="188">
        <v>0</v>
      </c>
      <c r="E14" s="188">
        <v>0</v>
      </c>
      <c r="F14" s="188">
        <v>0</v>
      </c>
      <c r="G14" s="188">
        <v>0</v>
      </c>
      <c r="H14" s="188">
        <v>0</v>
      </c>
      <c r="I14" s="188">
        <v>0</v>
      </c>
      <c r="J14" s="188">
        <v>0</v>
      </c>
      <c r="K14" s="188">
        <v>0</v>
      </c>
      <c r="L14" s="188">
        <v>0</v>
      </c>
      <c r="M14" s="194">
        <v>0</v>
      </c>
    </row>
    <row r="15" spans="2:13" ht="12.75">
      <c r="B15" s="38" t="s">
        <v>91</v>
      </c>
      <c r="C15" s="205"/>
      <c r="D15" s="188">
        <v>0</v>
      </c>
      <c r="E15" s="188">
        <v>0</v>
      </c>
      <c r="F15" s="188">
        <v>0</v>
      </c>
      <c r="G15" s="188">
        <v>0</v>
      </c>
      <c r="H15" s="188">
        <v>0</v>
      </c>
      <c r="I15" s="188">
        <v>0</v>
      </c>
      <c r="J15" s="188">
        <v>0</v>
      </c>
      <c r="K15" s="188">
        <v>0</v>
      </c>
      <c r="L15" s="188">
        <v>0</v>
      </c>
      <c r="M15" s="194">
        <v>0</v>
      </c>
    </row>
    <row r="16" spans="2:13" ht="12.75">
      <c r="B16" s="38" t="s">
        <v>75</v>
      </c>
      <c r="C16" s="205"/>
      <c r="D16" s="188">
        <v>0</v>
      </c>
      <c r="E16" s="188">
        <v>0</v>
      </c>
      <c r="F16" s="188">
        <v>0</v>
      </c>
      <c r="G16" s="188">
        <v>0</v>
      </c>
      <c r="H16" s="188">
        <v>0</v>
      </c>
      <c r="I16" s="188">
        <v>0</v>
      </c>
      <c r="J16" s="188">
        <v>0</v>
      </c>
      <c r="K16" s="188">
        <v>0</v>
      </c>
      <c r="L16" s="188">
        <v>0</v>
      </c>
      <c r="M16" s="194">
        <v>0</v>
      </c>
    </row>
    <row r="17" spans="2:13" ht="12.75">
      <c r="B17" s="449" t="s">
        <v>76</v>
      </c>
      <c r="C17" s="450"/>
      <c r="D17" s="188">
        <v>0</v>
      </c>
      <c r="E17" s="188">
        <v>0</v>
      </c>
      <c r="F17" s="188">
        <v>0</v>
      </c>
      <c r="G17" s="188">
        <v>0</v>
      </c>
      <c r="H17" s="188">
        <v>0</v>
      </c>
      <c r="I17" s="188">
        <v>0</v>
      </c>
      <c r="J17" s="188">
        <v>0</v>
      </c>
      <c r="K17" s="188">
        <v>0</v>
      </c>
      <c r="L17" s="188">
        <v>0</v>
      </c>
      <c r="M17" s="194">
        <v>0</v>
      </c>
    </row>
    <row r="18" spans="2:13" ht="12.75">
      <c r="B18" s="432" t="s">
        <v>77</v>
      </c>
      <c r="C18" s="443"/>
      <c r="D18" s="188">
        <v>0</v>
      </c>
      <c r="E18" s="188">
        <v>0</v>
      </c>
      <c r="F18" s="188">
        <v>0</v>
      </c>
      <c r="G18" s="188">
        <v>0</v>
      </c>
      <c r="H18" s="188">
        <v>0</v>
      </c>
      <c r="I18" s="188">
        <v>0</v>
      </c>
      <c r="J18" s="188">
        <v>0</v>
      </c>
      <c r="K18" s="188">
        <v>0</v>
      </c>
      <c r="L18" s="188">
        <v>0</v>
      </c>
      <c r="M18" s="194">
        <v>0</v>
      </c>
    </row>
    <row r="19" spans="2:13" ht="12.75">
      <c r="B19" s="433" t="s">
        <v>92</v>
      </c>
      <c r="C19" s="446"/>
      <c r="D19" s="399">
        <v>0</v>
      </c>
      <c r="E19" s="399">
        <v>0</v>
      </c>
      <c r="F19" s="399">
        <v>0</v>
      </c>
      <c r="G19" s="399">
        <v>0</v>
      </c>
      <c r="H19" s="399">
        <v>0</v>
      </c>
      <c r="I19" s="399">
        <v>0</v>
      </c>
      <c r="J19" s="399">
        <v>0</v>
      </c>
      <c r="K19" s="399">
        <v>0</v>
      </c>
      <c r="L19" s="399">
        <v>0</v>
      </c>
      <c r="M19" s="203">
        <v>0</v>
      </c>
    </row>
    <row r="20" spans="2:16" ht="12.75">
      <c r="B20" s="453" t="s">
        <v>1</v>
      </c>
      <c r="C20" s="442"/>
      <c r="D20" s="17">
        <f>SUM(D9:D19)</f>
        <v>0</v>
      </c>
      <c r="E20" s="17">
        <f aca="true" t="shared" si="0" ref="E20:M20">SUM(E9:E19)</f>
        <v>0</v>
      </c>
      <c r="F20" s="62">
        <f t="shared" si="0"/>
        <v>0</v>
      </c>
      <c r="G20" s="17">
        <f t="shared" si="0"/>
        <v>0</v>
      </c>
      <c r="H20" s="17">
        <f t="shared" si="0"/>
        <v>0</v>
      </c>
      <c r="I20" s="17">
        <f t="shared" si="0"/>
        <v>0</v>
      </c>
      <c r="J20" s="17">
        <f t="shared" si="0"/>
        <v>0</v>
      </c>
      <c r="K20" s="17">
        <f t="shared" si="0"/>
        <v>0</v>
      </c>
      <c r="L20" s="17">
        <f t="shared" si="0"/>
        <v>0</v>
      </c>
      <c r="M20" s="18">
        <f t="shared" si="0"/>
        <v>0</v>
      </c>
      <c r="O20" s="217"/>
      <c r="P20" s="217"/>
    </row>
    <row r="21" spans="2:16" ht="12.75">
      <c r="B21" s="19"/>
      <c r="C21" s="20"/>
      <c r="D21" s="17"/>
      <c r="E21" s="17"/>
      <c r="F21" s="62"/>
      <c r="G21" s="17"/>
      <c r="H21" s="17"/>
      <c r="I21" s="17"/>
      <c r="J21" s="17"/>
      <c r="K21" s="17"/>
      <c r="L21" s="17"/>
      <c r="M21" s="18"/>
      <c r="O21" s="217"/>
      <c r="P21" s="217"/>
    </row>
    <row r="22" spans="2:16" ht="12.75">
      <c r="B22" s="170" t="s">
        <v>9</v>
      </c>
      <c r="C22" s="167"/>
      <c r="D22" s="283"/>
      <c r="E22" s="283"/>
      <c r="F22" s="283"/>
      <c r="G22" s="283"/>
      <c r="H22" s="283"/>
      <c r="I22" s="283"/>
      <c r="J22" s="283"/>
      <c r="K22" s="283"/>
      <c r="L22" s="283"/>
      <c r="M22" s="284"/>
      <c r="O22" s="217"/>
      <c r="P22" s="217"/>
    </row>
    <row r="23" spans="2:16" ht="12.75">
      <c r="B23" s="166" t="s">
        <v>99</v>
      </c>
      <c r="C23" s="167"/>
      <c r="D23" s="283"/>
      <c r="E23" s="283"/>
      <c r="F23" s="283"/>
      <c r="G23" s="283"/>
      <c r="H23" s="283"/>
      <c r="I23" s="283"/>
      <c r="J23" s="283"/>
      <c r="K23" s="283"/>
      <c r="L23" s="283"/>
      <c r="M23" s="284"/>
      <c r="O23" s="217"/>
      <c r="P23" s="217"/>
    </row>
    <row r="24" spans="2:13" ht="12.75">
      <c r="B24" s="449" t="s">
        <v>71</v>
      </c>
      <c r="C24" s="458"/>
      <c r="D24" s="188">
        <v>0</v>
      </c>
      <c r="E24" s="182">
        <v>0</v>
      </c>
      <c r="F24" s="182">
        <v>0</v>
      </c>
      <c r="G24" s="182">
        <v>0</v>
      </c>
      <c r="H24" s="182">
        <v>0</v>
      </c>
      <c r="I24" s="182">
        <v>0</v>
      </c>
      <c r="J24" s="182">
        <v>0</v>
      </c>
      <c r="K24" s="182">
        <v>0</v>
      </c>
      <c r="L24" s="182">
        <v>0</v>
      </c>
      <c r="M24" s="195">
        <v>0</v>
      </c>
    </row>
    <row r="25" spans="2:13" ht="12.75">
      <c r="B25" s="432" t="s">
        <v>80</v>
      </c>
      <c r="C25" s="443"/>
      <c r="D25" s="188">
        <v>0</v>
      </c>
      <c r="E25" s="188">
        <v>0</v>
      </c>
      <c r="F25" s="188">
        <v>0</v>
      </c>
      <c r="G25" s="188">
        <v>0</v>
      </c>
      <c r="H25" s="188">
        <v>0</v>
      </c>
      <c r="I25" s="188">
        <v>0</v>
      </c>
      <c r="J25" s="188">
        <v>0</v>
      </c>
      <c r="K25" s="188">
        <v>0</v>
      </c>
      <c r="L25" s="188">
        <v>0</v>
      </c>
      <c r="M25" s="194">
        <v>0</v>
      </c>
    </row>
    <row r="26" spans="2:13" ht="12.75">
      <c r="B26" s="449" t="s">
        <v>73</v>
      </c>
      <c r="C26" s="450"/>
      <c r="D26" s="188">
        <v>0</v>
      </c>
      <c r="E26" s="188">
        <v>0</v>
      </c>
      <c r="F26" s="188">
        <v>0</v>
      </c>
      <c r="G26" s="188">
        <v>0</v>
      </c>
      <c r="H26" s="188">
        <v>0</v>
      </c>
      <c r="I26" s="188">
        <v>0</v>
      </c>
      <c r="J26" s="188">
        <v>0</v>
      </c>
      <c r="K26" s="188">
        <v>0</v>
      </c>
      <c r="L26" s="188">
        <v>0</v>
      </c>
      <c r="M26" s="194">
        <v>0</v>
      </c>
    </row>
    <row r="27" spans="2:13" ht="12.75">
      <c r="B27" s="38" t="s">
        <v>72</v>
      </c>
      <c r="C27" s="205"/>
      <c r="D27" s="188">
        <v>0</v>
      </c>
      <c r="E27" s="188">
        <v>0</v>
      </c>
      <c r="F27" s="188">
        <v>0</v>
      </c>
      <c r="G27" s="188">
        <v>0</v>
      </c>
      <c r="H27" s="188">
        <v>0</v>
      </c>
      <c r="I27" s="188">
        <v>0</v>
      </c>
      <c r="J27" s="188">
        <v>0</v>
      </c>
      <c r="K27" s="188">
        <v>0</v>
      </c>
      <c r="L27" s="188">
        <v>0</v>
      </c>
      <c r="M27" s="194">
        <v>0</v>
      </c>
    </row>
    <row r="28" spans="2:13" ht="12.75">
      <c r="B28" s="38" t="s">
        <v>90</v>
      </c>
      <c r="C28" s="205"/>
      <c r="D28" s="188">
        <v>0</v>
      </c>
      <c r="E28" s="188">
        <v>0</v>
      </c>
      <c r="F28" s="188">
        <v>0</v>
      </c>
      <c r="G28" s="188">
        <v>0</v>
      </c>
      <c r="H28" s="188">
        <v>0</v>
      </c>
      <c r="I28" s="188">
        <v>0</v>
      </c>
      <c r="J28" s="188">
        <v>0</v>
      </c>
      <c r="K28" s="188">
        <v>0</v>
      </c>
      <c r="L28" s="188">
        <v>0</v>
      </c>
      <c r="M28" s="194">
        <v>0</v>
      </c>
    </row>
    <row r="29" spans="2:13" ht="12.75">
      <c r="B29" s="38" t="s">
        <v>74</v>
      </c>
      <c r="C29" s="205"/>
      <c r="D29" s="188">
        <v>0</v>
      </c>
      <c r="E29" s="188">
        <v>0</v>
      </c>
      <c r="F29" s="188">
        <v>0</v>
      </c>
      <c r="G29" s="188">
        <v>0</v>
      </c>
      <c r="H29" s="188">
        <v>0</v>
      </c>
      <c r="I29" s="188">
        <v>0</v>
      </c>
      <c r="J29" s="188">
        <v>0</v>
      </c>
      <c r="K29" s="188">
        <v>0</v>
      </c>
      <c r="L29" s="188">
        <v>0</v>
      </c>
      <c r="M29" s="194">
        <v>0</v>
      </c>
    </row>
    <row r="30" spans="2:13" ht="12.75">
      <c r="B30" s="38" t="s">
        <v>91</v>
      </c>
      <c r="C30" s="205"/>
      <c r="D30" s="186">
        <v>0</v>
      </c>
      <c r="E30" s="188">
        <v>0</v>
      </c>
      <c r="F30" s="188">
        <v>0</v>
      </c>
      <c r="G30" s="188">
        <v>0</v>
      </c>
      <c r="H30" s="188">
        <v>0</v>
      </c>
      <c r="I30" s="188">
        <v>0</v>
      </c>
      <c r="J30" s="188">
        <v>0</v>
      </c>
      <c r="K30" s="188">
        <v>0</v>
      </c>
      <c r="L30" s="188">
        <v>0</v>
      </c>
      <c r="M30" s="194">
        <v>0</v>
      </c>
    </row>
    <row r="31" spans="2:13" ht="12.75">
      <c r="B31" s="38" t="s">
        <v>75</v>
      </c>
      <c r="C31" s="205"/>
      <c r="D31" s="186">
        <v>0</v>
      </c>
      <c r="E31" s="188">
        <v>0</v>
      </c>
      <c r="F31" s="188">
        <v>0</v>
      </c>
      <c r="G31" s="188">
        <v>0</v>
      </c>
      <c r="H31" s="188">
        <v>0</v>
      </c>
      <c r="I31" s="188">
        <v>0</v>
      </c>
      <c r="J31" s="188">
        <v>0</v>
      </c>
      <c r="K31" s="188">
        <v>0</v>
      </c>
      <c r="L31" s="188">
        <v>0</v>
      </c>
      <c r="M31" s="194">
        <v>0</v>
      </c>
    </row>
    <row r="32" spans="2:15" ht="12.75">
      <c r="B32" s="449" t="s">
        <v>76</v>
      </c>
      <c r="C32" s="450"/>
      <c r="D32" s="186">
        <v>0</v>
      </c>
      <c r="E32" s="188">
        <v>0</v>
      </c>
      <c r="F32" s="188">
        <v>0</v>
      </c>
      <c r="G32" s="188">
        <v>0</v>
      </c>
      <c r="H32" s="188">
        <v>0</v>
      </c>
      <c r="I32" s="188">
        <v>0</v>
      </c>
      <c r="J32" s="188">
        <v>0</v>
      </c>
      <c r="K32" s="188">
        <v>0</v>
      </c>
      <c r="L32" s="188">
        <v>0</v>
      </c>
      <c r="M32" s="194">
        <v>0</v>
      </c>
      <c r="O32" s="212"/>
    </row>
    <row r="33" spans="2:15" ht="12.75">
      <c r="B33" s="432" t="s">
        <v>77</v>
      </c>
      <c r="C33" s="443"/>
      <c r="D33" s="188">
        <v>0</v>
      </c>
      <c r="E33" s="188">
        <v>0</v>
      </c>
      <c r="F33" s="188">
        <v>0</v>
      </c>
      <c r="G33" s="188">
        <v>0</v>
      </c>
      <c r="H33" s="188">
        <v>0</v>
      </c>
      <c r="I33" s="188">
        <v>0</v>
      </c>
      <c r="J33" s="188">
        <v>0</v>
      </c>
      <c r="K33" s="188">
        <v>0</v>
      </c>
      <c r="L33" s="188">
        <v>0</v>
      </c>
      <c r="M33" s="194">
        <v>0</v>
      </c>
      <c r="O33" s="212"/>
    </row>
    <row r="34" spans="2:15" ht="12.75">
      <c r="B34" s="433" t="s">
        <v>92</v>
      </c>
      <c r="C34" s="446"/>
      <c r="D34" s="201">
        <v>0</v>
      </c>
      <c r="E34" s="399">
        <v>0</v>
      </c>
      <c r="F34" s="399">
        <v>0</v>
      </c>
      <c r="G34" s="399">
        <v>0</v>
      </c>
      <c r="H34" s="399">
        <v>0</v>
      </c>
      <c r="I34" s="399">
        <v>0</v>
      </c>
      <c r="J34" s="399">
        <v>0</v>
      </c>
      <c r="K34" s="399">
        <v>0</v>
      </c>
      <c r="L34" s="399">
        <v>0</v>
      </c>
      <c r="M34" s="428">
        <v>0</v>
      </c>
      <c r="O34" s="212"/>
    </row>
    <row r="35" spans="2:13" ht="12.75">
      <c r="B35" s="453" t="s">
        <v>18</v>
      </c>
      <c r="C35" s="442"/>
      <c r="D35" s="30">
        <f>SUM(D24:D34)</f>
        <v>0</v>
      </c>
      <c r="E35" s="30">
        <f>SUM(E24:E34)</f>
        <v>0</v>
      </c>
      <c r="F35" s="132">
        <f aca="true" t="shared" si="1" ref="F35:M35">SUM(F24:F34)</f>
        <v>0</v>
      </c>
      <c r="G35" s="30">
        <f t="shared" si="1"/>
        <v>0</v>
      </c>
      <c r="H35" s="30">
        <f t="shared" si="1"/>
        <v>0</v>
      </c>
      <c r="I35" s="30">
        <f t="shared" si="1"/>
        <v>0</v>
      </c>
      <c r="J35" s="30">
        <f t="shared" si="1"/>
        <v>0</v>
      </c>
      <c r="K35" s="30">
        <f t="shared" si="1"/>
        <v>0</v>
      </c>
      <c r="L35" s="30">
        <f t="shared" si="1"/>
        <v>0</v>
      </c>
      <c r="M35" s="31">
        <f t="shared" si="1"/>
        <v>0</v>
      </c>
    </row>
    <row r="36" spans="2:13" ht="12.75">
      <c r="B36" s="451"/>
      <c r="C36" s="452"/>
      <c r="D36" s="89"/>
      <c r="E36" s="89"/>
      <c r="F36" s="204"/>
      <c r="G36" s="89"/>
      <c r="H36" s="89"/>
      <c r="I36" s="89"/>
      <c r="J36" s="89"/>
      <c r="K36" s="89"/>
      <c r="L36" s="89"/>
      <c r="M36" s="95"/>
    </row>
    <row r="37" spans="2:13" ht="12.75">
      <c r="B37" s="453" t="s">
        <v>291</v>
      </c>
      <c r="C37" s="454"/>
      <c r="D37" s="17">
        <f>D20+D35</f>
        <v>0</v>
      </c>
      <c r="E37" s="17">
        <f aca="true" t="shared" si="2" ref="E37:M37">E20+E35</f>
        <v>0</v>
      </c>
      <c r="F37" s="62">
        <f t="shared" si="2"/>
        <v>0</v>
      </c>
      <c r="G37" s="17">
        <f t="shared" si="2"/>
        <v>0</v>
      </c>
      <c r="H37" s="17">
        <f t="shared" si="2"/>
        <v>0</v>
      </c>
      <c r="I37" s="17">
        <f t="shared" si="2"/>
        <v>0</v>
      </c>
      <c r="J37" s="17">
        <f t="shared" si="2"/>
        <v>0</v>
      </c>
      <c r="K37" s="17">
        <f t="shared" si="2"/>
        <v>0</v>
      </c>
      <c r="L37" s="17">
        <f t="shared" si="2"/>
        <v>0</v>
      </c>
      <c r="M37" s="18">
        <f t="shared" si="2"/>
        <v>0</v>
      </c>
    </row>
    <row r="38" spans="2:13" ht="12.75">
      <c r="B38" s="19"/>
      <c r="C38" s="160"/>
      <c r="D38" s="17"/>
      <c r="E38" s="17"/>
      <c r="F38" s="62"/>
      <c r="G38" s="17"/>
      <c r="H38" s="17"/>
      <c r="I38" s="17"/>
      <c r="J38" s="17"/>
      <c r="K38" s="17"/>
      <c r="L38" s="17"/>
      <c r="M38" s="18"/>
    </row>
    <row r="39" spans="2:13" ht="12.75">
      <c r="B39" s="170" t="s">
        <v>100</v>
      </c>
      <c r="C39" s="167"/>
      <c r="D39" s="283"/>
      <c r="E39" s="283"/>
      <c r="F39" s="283"/>
      <c r="G39" s="283"/>
      <c r="H39" s="283"/>
      <c r="I39" s="283"/>
      <c r="J39" s="283"/>
      <c r="K39" s="283"/>
      <c r="L39" s="283"/>
      <c r="M39" s="284"/>
    </row>
    <row r="40" spans="2:15" ht="12.75">
      <c r="B40" s="38" t="s">
        <v>71</v>
      </c>
      <c r="C40" s="205"/>
      <c r="D40" s="40">
        <f>-SUM(Loans!D17:D18)</f>
        <v>0</v>
      </c>
      <c r="E40" s="40">
        <f>-SUM(Loans!E17:E18)</f>
        <v>0</v>
      </c>
      <c r="F40" s="40">
        <f>-SUM(Loans!F17:F18)</f>
        <v>0</v>
      </c>
      <c r="G40" s="40">
        <f>-SUM(Loans!G17:G18)</f>
        <v>0</v>
      </c>
      <c r="H40" s="40">
        <f>-SUM(Loans!H17:H18)</f>
        <v>0</v>
      </c>
      <c r="I40" s="40">
        <f>-SUM(Loans!I17:I18)</f>
        <v>0</v>
      </c>
      <c r="J40" s="40">
        <f>-SUM(Loans!J17:J18)</f>
        <v>0</v>
      </c>
      <c r="K40" s="40">
        <f>-SUM(Loans!K17:K18)</f>
        <v>0</v>
      </c>
      <c r="L40" s="40">
        <f>-SUM(Loans!L17:L18)</f>
        <v>0</v>
      </c>
      <c r="M40" s="41">
        <f>-SUM(Loans!M17:M18)</f>
        <v>0</v>
      </c>
      <c r="O40" s="211" t="s">
        <v>381</v>
      </c>
    </row>
    <row r="41" spans="2:15" ht="12.75">
      <c r="B41" s="38" t="s">
        <v>73</v>
      </c>
      <c r="C41" s="205"/>
      <c r="D41" s="40">
        <f>-SUM(Loans!D21:D22)</f>
        <v>0</v>
      </c>
      <c r="E41" s="40">
        <f>-SUM(Loans!E21:E22)</f>
        <v>0</v>
      </c>
      <c r="F41" s="40">
        <f>-SUM(Loans!F21:F22)</f>
        <v>0</v>
      </c>
      <c r="G41" s="40">
        <f>-SUM(Loans!G21:G22)</f>
        <v>0</v>
      </c>
      <c r="H41" s="40">
        <f>-SUM(Loans!H21:H22)</f>
        <v>0</v>
      </c>
      <c r="I41" s="40">
        <f>-SUM(Loans!I21:I22)</f>
        <v>0</v>
      </c>
      <c r="J41" s="40">
        <f>-SUM(Loans!J21:J22)</f>
        <v>0</v>
      </c>
      <c r="K41" s="40">
        <f>-SUM(Loans!K21:K22)</f>
        <v>0</v>
      </c>
      <c r="L41" s="40">
        <f>-SUM(Loans!L21:L22)</f>
        <v>0</v>
      </c>
      <c r="M41" s="41">
        <f>-SUM(Loans!M21:M22)</f>
        <v>0</v>
      </c>
      <c r="O41" s="211" t="s">
        <v>381</v>
      </c>
    </row>
    <row r="42" spans="2:15" ht="12.75">
      <c r="B42" s="38" t="s">
        <v>72</v>
      </c>
      <c r="C42" s="205"/>
      <c r="D42" s="40">
        <f>-SUM(Loans!D25:D26)</f>
        <v>0</v>
      </c>
      <c r="E42" s="40">
        <f>-SUM(Loans!E25:E26)</f>
        <v>0</v>
      </c>
      <c r="F42" s="40">
        <f>-SUM(Loans!F25:F26)</f>
        <v>0</v>
      </c>
      <c r="G42" s="40">
        <f>-SUM(Loans!G25:G26)</f>
        <v>0</v>
      </c>
      <c r="H42" s="40">
        <f>-SUM(Loans!H25:H26)</f>
        <v>0</v>
      </c>
      <c r="I42" s="40">
        <f>-SUM(Loans!I25:I26)</f>
        <v>0</v>
      </c>
      <c r="J42" s="40">
        <f>-SUM(Loans!J25:J26)</f>
        <v>0</v>
      </c>
      <c r="K42" s="40">
        <f>-SUM(Loans!K25:K26)</f>
        <v>0</v>
      </c>
      <c r="L42" s="40">
        <f>-SUM(Loans!L25:L26)</f>
        <v>0</v>
      </c>
      <c r="M42" s="41">
        <f>-SUM(Loans!M25:M26)</f>
        <v>0</v>
      </c>
      <c r="O42" s="211" t="s">
        <v>381</v>
      </c>
    </row>
    <row r="43" spans="2:15" ht="12.75">
      <c r="B43" s="38" t="s">
        <v>90</v>
      </c>
      <c r="C43" s="205"/>
      <c r="D43" s="40">
        <f>-SUM(Loans!D29:D30)</f>
        <v>0</v>
      </c>
      <c r="E43" s="40">
        <f>-SUM(Loans!E29:E30)</f>
        <v>0</v>
      </c>
      <c r="F43" s="40">
        <f>-SUM(Loans!F29:F30)</f>
        <v>0</v>
      </c>
      <c r="G43" s="40">
        <f>-SUM(Loans!G29:G30)</f>
        <v>0</v>
      </c>
      <c r="H43" s="40">
        <f>-SUM(Loans!H29:H30)</f>
        <v>0</v>
      </c>
      <c r="I43" s="40">
        <f>-SUM(Loans!I29:I30)</f>
        <v>0</v>
      </c>
      <c r="J43" s="40">
        <f>-SUM(Loans!J29:J30)</f>
        <v>0</v>
      </c>
      <c r="K43" s="40">
        <f>-SUM(Loans!K29:K30)</f>
        <v>0</v>
      </c>
      <c r="L43" s="40">
        <f>-SUM(Loans!L29:L30)</f>
        <v>0</v>
      </c>
      <c r="M43" s="41">
        <f>-SUM(Loans!M29:M30)</f>
        <v>0</v>
      </c>
      <c r="O43" s="211" t="s">
        <v>381</v>
      </c>
    </row>
    <row r="44" spans="2:15" ht="12.75">
      <c r="B44" s="38" t="s">
        <v>74</v>
      </c>
      <c r="C44" s="205"/>
      <c r="D44" s="40">
        <f>-SUM(Loans!D33:D34)</f>
        <v>0</v>
      </c>
      <c r="E44" s="40">
        <f>-SUM(Loans!E33:E34)</f>
        <v>0</v>
      </c>
      <c r="F44" s="40">
        <f>-SUM(Loans!F33:F34)</f>
        <v>0</v>
      </c>
      <c r="G44" s="40">
        <f>-SUM(Loans!G33:G34)</f>
        <v>0</v>
      </c>
      <c r="H44" s="40">
        <f>-SUM(Loans!H33:H34)</f>
        <v>0</v>
      </c>
      <c r="I44" s="40">
        <f>-SUM(Loans!I33:I34)</f>
        <v>0</v>
      </c>
      <c r="J44" s="40">
        <f>-SUM(Loans!J33:J34)</f>
        <v>0</v>
      </c>
      <c r="K44" s="40">
        <f>-SUM(Loans!K33:K34)</f>
        <v>0</v>
      </c>
      <c r="L44" s="40">
        <f>-SUM(Loans!L33:L34)</f>
        <v>0</v>
      </c>
      <c r="M44" s="41">
        <f>-SUM(Loans!M33:M34)</f>
        <v>0</v>
      </c>
      <c r="O44" s="211" t="s">
        <v>381</v>
      </c>
    </row>
    <row r="45" spans="2:15" ht="12.75">
      <c r="B45" s="38" t="s">
        <v>91</v>
      </c>
      <c r="C45" s="205"/>
      <c r="D45" s="40">
        <f>-SUM(Loans!D37:D38)</f>
        <v>0</v>
      </c>
      <c r="E45" s="40">
        <f>-SUM(Loans!E37:E38)</f>
        <v>0</v>
      </c>
      <c r="F45" s="40">
        <f>-SUM(Loans!F37:F38)</f>
        <v>0</v>
      </c>
      <c r="G45" s="40">
        <f>-SUM(Loans!G37:G38)</f>
        <v>0</v>
      </c>
      <c r="H45" s="40">
        <f>-SUM(Loans!H37:H38)</f>
        <v>0</v>
      </c>
      <c r="I45" s="40">
        <f>-SUM(Loans!I37:I38)</f>
        <v>0</v>
      </c>
      <c r="J45" s="40">
        <f>-SUM(Loans!J37:J38)</f>
        <v>0</v>
      </c>
      <c r="K45" s="40">
        <f>-SUM(Loans!K37:K38)</f>
        <v>0</v>
      </c>
      <c r="L45" s="40">
        <f>-SUM(Loans!L37:L38)</f>
        <v>0</v>
      </c>
      <c r="M45" s="41">
        <f>-SUM(Loans!M37:M38)</f>
        <v>0</v>
      </c>
      <c r="O45" s="211" t="s">
        <v>381</v>
      </c>
    </row>
    <row r="46" spans="2:15" ht="12.75">
      <c r="B46" s="38" t="s">
        <v>75</v>
      </c>
      <c r="C46" s="205"/>
      <c r="D46" s="40">
        <f>-(SUM(Loans!D10:D12))-(SUM(Loans!D41:D42))</f>
        <v>0</v>
      </c>
      <c r="E46" s="40">
        <f>-(SUM(Loans!E10:E12))-(SUM(Loans!E41:E42))</f>
        <v>0</v>
      </c>
      <c r="F46" s="40">
        <f>-(SUM(Loans!F10:F12))-(SUM(Loans!F41:F42))</f>
        <v>0</v>
      </c>
      <c r="G46" s="40">
        <f>-(SUM(Loans!G10:G12))-(SUM(Loans!G41:G42))</f>
        <v>0</v>
      </c>
      <c r="H46" s="40">
        <f>-(SUM(Loans!H10:H12))-(SUM(Loans!H41:H42))</f>
        <v>0</v>
      </c>
      <c r="I46" s="40">
        <f>-(SUM(Loans!I10:I12))-(SUM(Loans!I41:I42))</f>
        <v>0</v>
      </c>
      <c r="J46" s="40">
        <f>-(SUM(Loans!J10:J12))-(SUM(Loans!J41:J42))</f>
        <v>0</v>
      </c>
      <c r="K46" s="40">
        <f>-(SUM(Loans!K10:K12))-(SUM(Loans!K41:K42))</f>
        <v>0</v>
      </c>
      <c r="L46" s="40">
        <f>-(SUM(Loans!L10:L12))-(SUM(Loans!L41:L42))</f>
        <v>0</v>
      </c>
      <c r="M46" s="41">
        <f>-(SUM(Loans!M10:M12))-(SUM(Loans!M41:M42))</f>
        <v>0</v>
      </c>
      <c r="O46" s="211" t="s">
        <v>381</v>
      </c>
    </row>
    <row r="47" spans="2:15" ht="12.75">
      <c r="B47" s="38" t="s">
        <v>76</v>
      </c>
      <c r="C47" s="205"/>
      <c r="D47" s="40">
        <f>-SUM(Loans!D45:D46)</f>
        <v>0</v>
      </c>
      <c r="E47" s="40">
        <f>-SUM(Loans!E45:E46)</f>
        <v>0</v>
      </c>
      <c r="F47" s="40">
        <f>-SUM(Loans!F45:F46)</f>
        <v>0</v>
      </c>
      <c r="G47" s="40">
        <f>-SUM(Loans!G45:G46)</f>
        <v>0</v>
      </c>
      <c r="H47" s="40">
        <f>-SUM(Loans!H45:H46)</f>
        <v>0</v>
      </c>
      <c r="I47" s="40">
        <f>-SUM(Loans!I45:I46)</f>
        <v>0</v>
      </c>
      <c r="J47" s="40">
        <f>-SUM(Loans!J45:J46)</f>
        <v>0</v>
      </c>
      <c r="K47" s="40">
        <f>-SUM(Loans!K45:K46)</f>
        <v>0</v>
      </c>
      <c r="L47" s="40">
        <f>-SUM(Loans!L45:L46)</f>
        <v>0</v>
      </c>
      <c r="M47" s="41">
        <f>-SUM(Loans!M45:M46)</f>
        <v>0</v>
      </c>
      <c r="O47" s="211" t="s">
        <v>381</v>
      </c>
    </row>
    <row r="48" spans="2:15" ht="12.75">
      <c r="B48" s="38" t="s">
        <v>77</v>
      </c>
      <c r="C48" s="205"/>
      <c r="D48" s="40">
        <f>-SUM(Loans!D49:D50)</f>
        <v>0</v>
      </c>
      <c r="E48" s="40">
        <f>-SUM(Loans!E49:E50)</f>
        <v>0</v>
      </c>
      <c r="F48" s="40">
        <f>-SUM(Loans!F49:F50)</f>
        <v>0</v>
      </c>
      <c r="G48" s="40">
        <f>-SUM(Loans!G49:G50)</f>
        <v>0</v>
      </c>
      <c r="H48" s="40">
        <f>-SUM(Loans!H49:H50)</f>
        <v>0</v>
      </c>
      <c r="I48" s="40">
        <f>-SUM(Loans!I49:I50)</f>
        <v>0</v>
      </c>
      <c r="J48" s="40">
        <f>-SUM(Loans!J49:J50)</f>
        <v>0</v>
      </c>
      <c r="K48" s="40">
        <f>-SUM(Loans!K49:K50)</f>
        <v>0</v>
      </c>
      <c r="L48" s="40">
        <f>-SUM(Loans!L49:L50)</f>
        <v>0</v>
      </c>
      <c r="M48" s="41">
        <f>-SUM(Loans!M49:M50)</f>
        <v>0</v>
      </c>
      <c r="O48" s="211" t="s">
        <v>381</v>
      </c>
    </row>
    <row r="49" spans="2:15" ht="12.75">
      <c r="B49" s="433" t="s">
        <v>92</v>
      </c>
      <c r="C49" s="446"/>
      <c r="D49" s="40">
        <f>-SUM(Loans!D53:D54)</f>
        <v>0</v>
      </c>
      <c r="E49" s="40">
        <f>-SUM(Loans!E53:E54)</f>
        <v>0</v>
      </c>
      <c r="F49" s="40">
        <f>-SUM(Loans!F53:F54)</f>
        <v>0</v>
      </c>
      <c r="G49" s="40">
        <f>-SUM(Loans!G53:G54)</f>
        <v>0</v>
      </c>
      <c r="H49" s="40">
        <f>-SUM(Loans!H53:H54)</f>
        <v>0</v>
      </c>
      <c r="I49" s="40">
        <f>-SUM(Loans!I53:I54)</f>
        <v>0</v>
      </c>
      <c r="J49" s="40">
        <f>-SUM(Loans!J53:J54)</f>
        <v>0</v>
      </c>
      <c r="K49" s="40">
        <f>-SUM(Loans!K53:K54)</f>
        <v>0</v>
      </c>
      <c r="L49" s="40">
        <f>-SUM(Loans!L53:L54)</f>
        <v>0</v>
      </c>
      <c r="M49" s="41">
        <f>-SUM(Loans!M53:M54)</f>
        <v>0</v>
      </c>
      <c r="O49" s="211" t="s">
        <v>381</v>
      </c>
    </row>
    <row r="50" spans="2:13" ht="12.75">
      <c r="B50" s="453" t="s">
        <v>19</v>
      </c>
      <c r="C50" s="454"/>
      <c r="D50" s="109">
        <f>SUM(D40:D49)</f>
        <v>0</v>
      </c>
      <c r="E50" s="109">
        <f aca="true" t="shared" si="3" ref="E50:M50">SUM(E40:E49)</f>
        <v>0</v>
      </c>
      <c r="F50" s="158">
        <f t="shared" si="3"/>
        <v>0</v>
      </c>
      <c r="G50" s="109">
        <f t="shared" si="3"/>
        <v>0</v>
      </c>
      <c r="H50" s="109">
        <f t="shared" si="3"/>
        <v>0</v>
      </c>
      <c r="I50" s="109">
        <f t="shared" si="3"/>
        <v>0</v>
      </c>
      <c r="J50" s="109">
        <f t="shared" si="3"/>
        <v>0</v>
      </c>
      <c r="K50" s="109">
        <f t="shared" si="3"/>
        <v>0</v>
      </c>
      <c r="L50" s="109">
        <f t="shared" si="3"/>
        <v>0</v>
      </c>
      <c r="M50" s="118">
        <f t="shared" si="3"/>
        <v>0</v>
      </c>
    </row>
    <row r="51" spans="2:13" ht="12.75">
      <c r="B51" s="440"/>
      <c r="C51" s="467"/>
      <c r="D51" s="17"/>
      <c r="E51" s="17"/>
      <c r="F51" s="62"/>
      <c r="G51" s="17"/>
      <c r="H51" s="17"/>
      <c r="I51" s="17"/>
      <c r="J51" s="17"/>
      <c r="K51" s="17"/>
      <c r="L51" s="17"/>
      <c r="M51" s="18"/>
    </row>
    <row r="52" spans="2:13" ht="12.75">
      <c r="B52" s="170" t="s">
        <v>101</v>
      </c>
      <c r="C52" s="167"/>
      <c r="D52" s="283"/>
      <c r="E52" s="283"/>
      <c r="F52" s="283"/>
      <c r="G52" s="283"/>
      <c r="H52" s="283"/>
      <c r="I52" s="283"/>
      <c r="J52" s="283"/>
      <c r="K52" s="283"/>
      <c r="L52" s="283"/>
      <c r="M52" s="284"/>
    </row>
    <row r="53" spans="2:13" ht="12.75">
      <c r="B53" s="449" t="s">
        <v>73</v>
      </c>
      <c r="C53" s="450"/>
      <c r="D53" s="188">
        <v>0</v>
      </c>
      <c r="E53" s="188">
        <v>0</v>
      </c>
      <c r="F53" s="188">
        <v>0</v>
      </c>
      <c r="G53" s="188">
        <v>0</v>
      </c>
      <c r="H53" s="188">
        <v>0</v>
      </c>
      <c r="I53" s="188">
        <v>0</v>
      </c>
      <c r="J53" s="188">
        <v>0</v>
      </c>
      <c r="K53" s="188">
        <v>0</v>
      </c>
      <c r="L53" s="188">
        <v>0</v>
      </c>
      <c r="M53" s="194">
        <v>0</v>
      </c>
    </row>
    <row r="54" spans="2:13" ht="12.75">
      <c r="B54" s="38" t="s">
        <v>75</v>
      </c>
      <c r="C54" s="205"/>
      <c r="D54" s="188">
        <v>0</v>
      </c>
      <c r="E54" s="188">
        <v>0</v>
      </c>
      <c r="F54" s="188">
        <v>0</v>
      </c>
      <c r="G54" s="188">
        <v>0</v>
      </c>
      <c r="H54" s="188">
        <v>0</v>
      </c>
      <c r="I54" s="188">
        <v>0</v>
      </c>
      <c r="J54" s="188">
        <v>0</v>
      </c>
      <c r="K54" s="188">
        <v>0</v>
      </c>
      <c r="L54" s="188">
        <v>0</v>
      </c>
      <c r="M54" s="194">
        <v>0</v>
      </c>
    </row>
    <row r="55" spans="2:15" ht="12.75">
      <c r="B55" s="38" t="s">
        <v>90</v>
      </c>
      <c r="C55" s="205"/>
      <c r="D55" s="188">
        <v>0</v>
      </c>
      <c r="E55" s="188">
        <v>0</v>
      </c>
      <c r="F55" s="188">
        <v>0</v>
      </c>
      <c r="G55" s="188">
        <v>0</v>
      </c>
      <c r="H55" s="188">
        <v>0</v>
      </c>
      <c r="I55" s="188">
        <v>0</v>
      </c>
      <c r="J55" s="188">
        <v>0</v>
      </c>
      <c r="K55" s="188">
        <v>0</v>
      </c>
      <c r="L55" s="188">
        <v>0</v>
      </c>
      <c r="M55" s="194">
        <v>0</v>
      </c>
      <c r="O55" s="212"/>
    </row>
    <row r="56" spans="2:13" ht="12.75">
      <c r="B56" s="449" t="s">
        <v>76</v>
      </c>
      <c r="C56" s="450"/>
      <c r="D56" s="188">
        <v>0</v>
      </c>
      <c r="E56" s="188">
        <v>0</v>
      </c>
      <c r="F56" s="188">
        <v>0</v>
      </c>
      <c r="G56" s="188">
        <v>0</v>
      </c>
      <c r="H56" s="188">
        <v>0</v>
      </c>
      <c r="I56" s="188">
        <v>0</v>
      </c>
      <c r="J56" s="188">
        <v>0</v>
      </c>
      <c r="K56" s="188">
        <v>0</v>
      </c>
      <c r="L56" s="188">
        <v>0</v>
      </c>
      <c r="M56" s="194">
        <v>0</v>
      </c>
    </row>
    <row r="57" spans="2:13" ht="12.75">
      <c r="B57" s="433" t="s">
        <v>77</v>
      </c>
      <c r="C57" s="446"/>
      <c r="D57" s="188">
        <v>0</v>
      </c>
      <c r="E57" s="188">
        <v>0</v>
      </c>
      <c r="F57" s="188">
        <v>0</v>
      </c>
      <c r="G57" s="188">
        <v>0</v>
      </c>
      <c r="H57" s="188">
        <v>0</v>
      </c>
      <c r="I57" s="188">
        <v>0</v>
      </c>
      <c r="J57" s="188">
        <v>0</v>
      </c>
      <c r="K57" s="188">
        <v>0</v>
      </c>
      <c r="L57" s="188">
        <v>0</v>
      </c>
      <c r="M57" s="194">
        <v>0</v>
      </c>
    </row>
    <row r="58" spans="2:13" ht="12.75">
      <c r="B58" s="453" t="s">
        <v>19</v>
      </c>
      <c r="C58" s="454"/>
      <c r="D58" s="23">
        <f>SUM(D53:D57)</f>
        <v>0</v>
      </c>
      <c r="E58" s="23">
        <f aca="true" t="shared" si="4" ref="E58:M58">SUM(E53:E57)</f>
        <v>0</v>
      </c>
      <c r="F58" s="23">
        <f>SUM(F53:F57)</f>
        <v>0</v>
      </c>
      <c r="G58" s="23">
        <f t="shared" si="4"/>
        <v>0</v>
      </c>
      <c r="H58" s="23">
        <f t="shared" si="4"/>
        <v>0</v>
      </c>
      <c r="I58" s="23">
        <f t="shared" si="4"/>
        <v>0</v>
      </c>
      <c r="J58" s="23">
        <f t="shared" si="4"/>
        <v>0</v>
      </c>
      <c r="K58" s="23">
        <f t="shared" si="4"/>
        <v>0</v>
      </c>
      <c r="L58" s="23">
        <f t="shared" si="4"/>
        <v>0</v>
      </c>
      <c r="M58" s="24">
        <f t="shared" si="4"/>
        <v>0</v>
      </c>
    </row>
    <row r="59" spans="2:13" ht="12.75">
      <c r="B59" s="19"/>
      <c r="C59" s="160"/>
      <c r="D59" s="30"/>
      <c r="E59" s="30"/>
      <c r="F59" s="132"/>
      <c r="G59" s="30"/>
      <c r="H59" s="30"/>
      <c r="I59" s="30"/>
      <c r="J59" s="30"/>
      <c r="K59" s="30"/>
      <c r="L59" s="30"/>
      <c r="M59" s="31"/>
    </row>
    <row r="60" spans="2:13" ht="12.75">
      <c r="B60" s="170" t="s">
        <v>102</v>
      </c>
      <c r="C60" s="167"/>
      <c r="D60" s="283"/>
      <c r="E60" s="283"/>
      <c r="F60" s="283"/>
      <c r="G60" s="283"/>
      <c r="H60" s="283"/>
      <c r="I60" s="283"/>
      <c r="J60" s="283"/>
      <c r="K60" s="283"/>
      <c r="L60" s="283"/>
      <c r="M60" s="284"/>
    </row>
    <row r="61" spans="2:13" ht="12.75">
      <c r="B61" s="449" t="s">
        <v>71</v>
      </c>
      <c r="C61" s="458"/>
      <c r="D61" s="188">
        <v>0</v>
      </c>
      <c r="E61" s="188">
        <v>0</v>
      </c>
      <c r="F61" s="188">
        <v>0</v>
      </c>
      <c r="G61" s="188">
        <v>0</v>
      </c>
      <c r="H61" s="188">
        <v>0</v>
      </c>
      <c r="I61" s="188">
        <v>0</v>
      </c>
      <c r="J61" s="188">
        <v>0</v>
      </c>
      <c r="K61" s="188">
        <v>0</v>
      </c>
      <c r="L61" s="188">
        <v>0</v>
      </c>
      <c r="M61" s="194">
        <v>0</v>
      </c>
    </row>
    <row r="62" spans="2:13" ht="12.75">
      <c r="B62" s="432" t="s">
        <v>80</v>
      </c>
      <c r="C62" s="443"/>
      <c r="D62" s="188">
        <v>0</v>
      </c>
      <c r="E62" s="188">
        <v>0</v>
      </c>
      <c r="F62" s="188">
        <v>0</v>
      </c>
      <c r="G62" s="188">
        <v>0</v>
      </c>
      <c r="H62" s="188">
        <v>0</v>
      </c>
      <c r="I62" s="188">
        <v>0</v>
      </c>
      <c r="J62" s="188">
        <v>0</v>
      </c>
      <c r="K62" s="188">
        <v>0</v>
      </c>
      <c r="L62" s="188">
        <v>0</v>
      </c>
      <c r="M62" s="194">
        <v>0</v>
      </c>
    </row>
    <row r="63" spans="2:13" ht="12.75">
      <c r="B63" s="449" t="s">
        <v>73</v>
      </c>
      <c r="C63" s="450"/>
      <c r="D63" s="188">
        <v>0</v>
      </c>
      <c r="E63" s="188">
        <v>0</v>
      </c>
      <c r="F63" s="188">
        <v>0</v>
      </c>
      <c r="G63" s="188">
        <v>0</v>
      </c>
      <c r="H63" s="188">
        <v>0</v>
      </c>
      <c r="I63" s="188">
        <v>0</v>
      </c>
      <c r="J63" s="188">
        <v>0</v>
      </c>
      <c r="K63" s="188">
        <v>0</v>
      </c>
      <c r="L63" s="188">
        <v>0</v>
      </c>
      <c r="M63" s="194">
        <v>0</v>
      </c>
    </row>
    <row r="64" spans="2:13" ht="12.75">
      <c r="B64" s="38" t="s">
        <v>72</v>
      </c>
      <c r="C64" s="205"/>
      <c r="D64" s="188">
        <v>0</v>
      </c>
      <c r="E64" s="188">
        <v>0</v>
      </c>
      <c r="F64" s="188">
        <v>0</v>
      </c>
      <c r="G64" s="188">
        <v>0</v>
      </c>
      <c r="H64" s="188">
        <v>0</v>
      </c>
      <c r="I64" s="188">
        <v>0</v>
      </c>
      <c r="J64" s="188">
        <v>0</v>
      </c>
      <c r="K64" s="188">
        <v>0</v>
      </c>
      <c r="L64" s="188">
        <v>0</v>
      </c>
      <c r="M64" s="194">
        <v>0</v>
      </c>
    </row>
    <row r="65" spans="2:13" ht="12.75">
      <c r="B65" s="38" t="s">
        <v>90</v>
      </c>
      <c r="C65" s="205"/>
      <c r="D65" s="188">
        <v>0</v>
      </c>
      <c r="E65" s="188">
        <v>0</v>
      </c>
      <c r="F65" s="188">
        <v>0</v>
      </c>
      <c r="G65" s="188">
        <v>0</v>
      </c>
      <c r="H65" s="188">
        <v>0</v>
      </c>
      <c r="I65" s="188">
        <v>0</v>
      </c>
      <c r="J65" s="188">
        <v>0</v>
      </c>
      <c r="K65" s="188">
        <v>0</v>
      </c>
      <c r="L65" s="188">
        <v>0</v>
      </c>
      <c r="M65" s="194">
        <v>0</v>
      </c>
    </row>
    <row r="66" spans="2:15" ht="12.75">
      <c r="B66" s="38" t="s">
        <v>74</v>
      </c>
      <c r="C66" s="205"/>
      <c r="D66" s="188">
        <v>0</v>
      </c>
      <c r="E66" s="188">
        <v>0</v>
      </c>
      <c r="F66" s="188">
        <v>0</v>
      </c>
      <c r="G66" s="188">
        <v>0</v>
      </c>
      <c r="H66" s="188">
        <v>0</v>
      </c>
      <c r="I66" s="188">
        <v>0</v>
      </c>
      <c r="J66" s="188">
        <v>0</v>
      </c>
      <c r="K66" s="188">
        <v>0</v>
      </c>
      <c r="L66" s="188">
        <v>0</v>
      </c>
      <c r="M66" s="194">
        <v>0</v>
      </c>
      <c r="O66" s="212"/>
    </row>
    <row r="67" spans="2:13" ht="12.75">
      <c r="B67" s="38" t="s">
        <v>91</v>
      </c>
      <c r="C67" s="205"/>
      <c r="D67" s="186">
        <v>0</v>
      </c>
      <c r="E67" s="186">
        <v>0</v>
      </c>
      <c r="F67" s="186">
        <v>0</v>
      </c>
      <c r="G67" s="186">
        <v>0</v>
      </c>
      <c r="H67" s="186">
        <v>0</v>
      </c>
      <c r="I67" s="186">
        <v>0</v>
      </c>
      <c r="J67" s="186">
        <v>0</v>
      </c>
      <c r="K67" s="186">
        <v>0</v>
      </c>
      <c r="L67" s="186">
        <v>0</v>
      </c>
      <c r="M67" s="187">
        <v>0</v>
      </c>
    </row>
    <row r="68" spans="2:13" ht="12.75">
      <c r="B68" s="38" t="s">
        <v>75</v>
      </c>
      <c r="C68" s="205"/>
      <c r="D68" s="186">
        <v>0</v>
      </c>
      <c r="E68" s="186">
        <v>0</v>
      </c>
      <c r="F68" s="186">
        <v>0</v>
      </c>
      <c r="G68" s="186">
        <v>0</v>
      </c>
      <c r="H68" s="186">
        <v>0</v>
      </c>
      <c r="I68" s="186">
        <v>0</v>
      </c>
      <c r="J68" s="186">
        <v>0</v>
      </c>
      <c r="K68" s="186">
        <v>0</v>
      </c>
      <c r="L68" s="186">
        <v>0</v>
      </c>
      <c r="M68" s="187">
        <v>0</v>
      </c>
    </row>
    <row r="69" spans="2:13" ht="12.75">
      <c r="B69" s="449" t="s">
        <v>76</v>
      </c>
      <c r="C69" s="450"/>
      <c r="D69" s="186">
        <v>0</v>
      </c>
      <c r="E69" s="186">
        <v>0</v>
      </c>
      <c r="F69" s="186">
        <v>0</v>
      </c>
      <c r="G69" s="186">
        <v>0</v>
      </c>
      <c r="H69" s="186">
        <v>0</v>
      </c>
      <c r="I69" s="186">
        <v>0</v>
      </c>
      <c r="J69" s="186">
        <v>0</v>
      </c>
      <c r="K69" s="186">
        <v>0</v>
      </c>
      <c r="L69" s="186">
        <v>0</v>
      </c>
      <c r="M69" s="187">
        <v>0</v>
      </c>
    </row>
    <row r="70" spans="2:13" ht="12.75">
      <c r="B70" s="432" t="s">
        <v>77</v>
      </c>
      <c r="C70" s="443"/>
      <c r="D70" s="188">
        <v>0</v>
      </c>
      <c r="E70" s="188">
        <v>0</v>
      </c>
      <c r="F70" s="188">
        <v>0</v>
      </c>
      <c r="G70" s="188">
        <v>0</v>
      </c>
      <c r="H70" s="188">
        <v>0</v>
      </c>
      <c r="I70" s="188">
        <v>0</v>
      </c>
      <c r="J70" s="188">
        <v>0</v>
      </c>
      <c r="K70" s="188">
        <v>0</v>
      </c>
      <c r="L70" s="188">
        <v>0</v>
      </c>
      <c r="M70" s="187">
        <v>0</v>
      </c>
    </row>
    <row r="71" spans="2:13" ht="12.75">
      <c r="B71" s="433" t="s">
        <v>92</v>
      </c>
      <c r="C71" s="446"/>
      <c r="D71" s="188"/>
      <c r="E71" s="188">
        <v>0</v>
      </c>
      <c r="F71" s="188">
        <v>0</v>
      </c>
      <c r="G71" s="188">
        <v>0</v>
      </c>
      <c r="H71" s="188">
        <v>0</v>
      </c>
      <c r="I71" s="188">
        <v>0</v>
      </c>
      <c r="J71" s="188">
        <v>0</v>
      </c>
      <c r="K71" s="188">
        <v>0</v>
      </c>
      <c r="L71" s="188">
        <v>0</v>
      </c>
      <c r="M71" s="187">
        <v>0</v>
      </c>
    </row>
    <row r="72" spans="2:13" ht="12.75">
      <c r="B72" s="453" t="s">
        <v>19</v>
      </c>
      <c r="C72" s="454"/>
      <c r="D72" s="23">
        <f>SUM(D61:D71)</f>
        <v>0</v>
      </c>
      <c r="E72" s="23">
        <f>SUM(E61:E71)</f>
        <v>0</v>
      </c>
      <c r="F72" s="130">
        <f aca="true" t="shared" si="5" ref="F72:M72">SUM(F61:F71)</f>
        <v>0</v>
      </c>
      <c r="G72" s="23">
        <f t="shared" si="5"/>
        <v>0</v>
      </c>
      <c r="H72" s="23">
        <f t="shared" si="5"/>
        <v>0</v>
      </c>
      <c r="I72" s="23">
        <f t="shared" si="5"/>
        <v>0</v>
      </c>
      <c r="J72" s="23">
        <f t="shared" si="5"/>
        <v>0</v>
      </c>
      <c r="K72" s="23">
        <f t="shared" si="5"/>
        <v>0</v>
      </c>
      <c r="L72" s="23">
        <f t="shared" si="5"/>
        <v>0</v>
      </c>
      <c r="M72" s="24">
        <f t="shared" si="5"/>
        <v>0</v>
      </c>
    </row>
    <row r="73" spans="2:13" ht="12.75">
      <c r="B73" s="465"/>
      <c r="C73" s="466"/>
      <c r="D73" s="196"/>
      <c r="E73" s="196"/>
      <c r="F73" s="197"/>
      <c r="G73" s="196"/>
      <c r="H73" s="196"/>
      <c r="I73" s="196"/>
      <c r="J73" s="196"/>
      <c r="K73" s="196"/>
      <c r="L73" s="196"/>
      <c r="M73" s="198"/>
    </row>
    <row r="74" spans="2:13" ht="13.5" thickBot="1">
      <c r="B74" s="447" t="s">
        <v>23</v>
      </c>
      <c r="C74" s="468"/>
      <c r="D74" s="199">
        <f>D37+D50+D58+D72</f>
        <v>0</v>
      </c>
      <c r="E74" s="199">
        <f>E37+E50+E58+E72</f>
        <v>0</v>
      </c>
      <c r="F74" s="199">
        <f aca="true" t="shared" si="6" ref="F74:M74">F37+F50+F58+F72</f>
        <v>0</v>
      </c>
      <c r="G74" s="199">
        <f t="shared" si="6"/>
        <v>0</v>
      </c>
      <c r="H74" s="199">
        <f t="shared" si="6"/>
        <v>0</v>
      </c>
      <c r="I74" s="199">
        <f>I37+I50+I58+I72</f>
        <v>0</v>
      </c>
      <c r="J74" s="199">
        <f t="shared" si="6"/>
        <v>0</v>
      </c>
      <c r="K74" s="199">
        <f t="shared" si="6"/>
        <v>0</v>
      </c>
      <c r="L74" s="199">
        <f t="shared" si="6"/>
        <v>0</v>
      </c>
      <c r="M74" s="200">
        <f t="shared" si="6"/>
        <v>0</v>
      </c>
    </row>
    <row r="75" spans="2:13" ht="13.5" thickTop="1">
      <c r="B75" s="225"/>
      <c r="C75" s="226"/>
      <c r="D75" s="227"/>
      <c r="E75" s="227"/>
      <c r="F75" s="228"/>
      <c r="G75" s="227"/>
      <c r="H75" s="227"/>
      <c r="I75" s="227"/>
      <c r="J75" s="227"/>
      <c r="K75" s="227"/>
      <c r="L75" s="227"/>
      <c r="M75" s="229"/>
    </row>
    <row r="76" spans="2:13" ht="12.75">
      <c r="B76" s="170" t="s">
        <v>301</v>
      </c>
      <c r="C76" s="167"/>
      <c r="D76" s="283"/>
      <c r="E76" s="283"/>
      <c r="F76" s="283"/>
      <c r="G76" s="283"/>
      <c r="H76" s="283"/>
      <c r="I76" s="283"/>
      <c r="J76" s="283"/>
      <c r="K76" s="283"/>
      <c r="L76" s="283"/>
      <c r="M76" s="284"/>
    </row>
    <row r="77" spans="2:15" ht="12.75">
      <c r="B77" s="433" t="s">
        <v>262</v>
      </c>
      <c r="C77" s="446"/>
      <c r="D77" s="42">
        <f>KPIs!D60</f>
        <v>0</v>
      </c>
      <c r="E77" s="42">
        <f>KPIs!E60</f>
        <v>0</v>
      </c>
      <c r="F77" s="134">
        <f>KPIs!F60</f>
        <v>0</v>
      </c>
      <c r="G77" s="42">
        <f>KPIs!G60</f>
        <v>0</v>
      </c>
      <c r="H77" s="42">
        <f>KPIs!H60</f>
        <v>0</v>
      </c>
      <c r="I77" s="42">
        <f>KPIs!I60</f>
        <v>0</v>
      </c>
      <c r="J77" s="42">
        <f>KPIs!J60</f>
        <v>0</v>
      </c>
      <c r="K77" s="42">
        <f>KPIs!K60</f>
        <v>0</v>
      </c>
      <c r="L77" s="42">
        <f>KPIs!L60</f>
        <v>0</v>
      </c>
      <c r="M77" s="43">
        <f>KPIs!M60</f>
        <v>0</v>
      </c>
      <c r="O77" s="211" t="s">
        <v>384</v>
      </c>
    </row>
    <row r="78" spans="2:13" ht="12.75">
      <c r="B78" s="92" t="s">
        <v>255</v>
      </c>
      <c r="C78" s="53"/>
      <c r="D78" s="111">
        <f>D77</f>
        <v>0</v>
      </c>
      <c r="E78" s="111">
        <f aca="true" t="shared" si="7" ref="E78:M78">E77</f>
        <v>0</v>
      </c>
      <c r="F78" s="135">
        <f t="shared" si="7"/>
        <v>0</v>
      </c>
      <c r="G78" s="111">
        <f>G77</f>
        <v>0</v>
      </c>
      <c r="H78" s="111">
        <f t="shared" si="7"/>
        <v>0</v>
      </c>
      <c r="I78" s="111">
        <f t="shared" si="7"/>
        <v>0</v>
      </c>
      <c r="J78" s="111">
        <f t="shared" si="7"/>
        <v>0</v>
      </c>
      <c r="K78" s="111">
        <f t="shared" si="7"/>
        <v>0</v>
      </c>
      <c r="L78" s="111">
        <f t="shared" si="7"/>
        <v>0</v>
      </c>
      <c r="M78" s="112">
        <f t="shared" si="7"/>
        <v>0</v>
      </c>
    </row>
    <row r="79" spans="2:13" ht="12.75">
      <c r="B79" s="461"/>
      <c r="C79" s="443"/>
      <c r="D79" s="2"/>
      <c r="E79" s="2"/>
      <c r="F79" s="40"/>
      <c r="G79" s="2"/>
      <c r="H79" s="2"/>
      <c r="I79" s="2"/>
      <c r="J79" s="2"/>
      <c r="K79" s="2"/>
      <c r="L79" s="2"/>
      <c r="M79" s="7"/>
    </row>
    <row r="80" spans="2:13" ht="13.5" thickBot="1">
      <c r="B80" s="218" t="s">
        <v>263</v>
      </c>
      <c r="C80" s="219"/>
      <c r="D80" s="180">
        <f>D74+D78</f>
        <v>0</v>
      </c>
      <c r="E80" s="180">
        <f aca="true" t="shared" si="8" ref="E80:M80">E74+E78</f>
        <v>0</v>
      </c>
      <c r="F80" s="180">
        <f t="shared" si="8"/>
        <v>0</v>
      </c>
      <c r="G80" s="180">
        <f t="shared" si="8"/>
        <v>0</v>
      </c>
      <c r="H80" s="180">
        <f t="shared" si="8"/>
        <v>0</v>
      </c>
      <c r="I80" s="180">
        <f t="shared" si="8"/>
        <v>0</v>
      </c>
      <c r="J80" s="180">
        <f t="shared" si="8"/>
        <v>0</v>
      </c>
      <c r="K80" s="180">
        <f t="shared" si="8"/>
        <v>0</v>
      </c>
      <c r="L80" s="180">
        <f t="shared" si="8"/>
        <v>0</v>
      </c>
      <c r="M80" s="181">
        <f t="shared" si="8"/>
        <v>0</v>
      </c>
    </row>
    <row r="81" spans="2:13" s="212" customFormat="1" ht="14.25" thickBot="1" thickTop="1">
      <c r="B81" s="221"/>
      <c r="C81" s="222"/>
      <c r="D81" s="223"/>
      <c r="E81" s="223"/>
      <c r="F81" s="223"/>
      <c r="G81" s="223"/>
      <c r="H81" s="223"/>
      <c r="I81" s="223"/>
      <c r="J81" s="223"/>
      <c r="K81" s="223"/>
      <c r="L81" s="223"/>
      <c r="M81" s="224"/>
    </row>
    <row r="82" spans="2:15" s="404" customFormat="1" ht="12.75">
      <c r="B82" s="404" t="s">
        <v>408</v>
      </c>
      <c r="D82" s="405" t="b">
        <f>D80='SCI-N&amp;T'!D43</f>
        <v>1</v>
      </c>
      <c r="E82" s="405" t="b">
        <f>E80='SCI-N&amp;T'!E43</f>
        <v>1</v>
      </c>
      <c r="F82" s="405" t="e">
        <f>F80='SCI-N&amp;T'!F43</f>
        <v>#DIV/0!</v>
      </c>
      <c r="G82" s="405" t="e">
        <f>G80='SCI-N&amp;T'!G43</f>
        <v>#DIV/0!</v>
      </c>
      <c r="H82" s="405" t="e">
        <f>H80='SCI-N&amp;T'!H43</f>
        <v>#DIV/0!</v>
      </c>
      <c r="I82" s="405" t="e">
        <f>I80='SCI-N&amp;T'!I43</f>
        <v>#DIV/0!</v>
      </c>
      <c r="J82" s="405" t="e">
        <f>J80='SCI-N&amp;T'!J43</f>
        <v>#DIV/0!</v>
      </c>
      <c r="K82" s="405" t="e">
        <f>K80='SCI-N&amp;T'!K43</f>
        <v>#DIV/0!</v>
      </c>
      <c r="L82" s="405" t="e">
        <f>L80='SCI-N&amp;T'!L43</f>
        <v>#DIV/0!</v>
      </c>
      <c r="M82" s="405" t="e">
        <f>M80='SCI-N&amp;T'!M43</f>
        <v>#DIV/0!</v>
      </c>
      <c r="O82" s="404" t="s">
        <v>407</v>
      </c>
    </row>
    <row r="83" spans="2:15" s="404" customFormat="1" ht="12.75">
      <c r="B83" s="404" t="s">
        <v>398</v>
      </c>
      <c r="D83" s="406" t="b">
        <f>D72=SUM('Cap Wks'!E70:E71)</f>
        <v>1</v>
      </c>
      <c r="E83" s="406" t="b">
        <f>E72=SUM('Cap Wks'!F70:F71)</f>
        <v>1</v>
      </c>
      <c r="F83" s="406" t="b">
        <f>F72=SUM('Cap Wks'!G70:G71)</f>
        <v>1</v>
      </c>
      <c r="G83" s="406" t="b">
        <f>G72=SUM('Cap Wks'!H70:H71)</f>
        <v>1</v>
      </c>
      <c r="H83" s="406" t="b">
        <f>H72=SUM('Cap Wks'!I70:I71)</f>
        <v>1</v>
      </c>
      <c r="I83" s="406" t="b">
        <f>I72=SUM('Cap Wks'!J70:J71)</f>
        <v>1</v>
      </c>
      <c r="J83" s="406" t="b">
        <f>J72=SUM('Cap Wks'!K70:K71)</f>
        <v>1</v>
      </c>
      <c r="K83" s="406" t="b">
        <f>K72=SUM('Cap Wks'!L70:L71)</f>
        <v>1</v>
      </c>
      <c r="L83" s="406" t="b">
        <f>L72=SUM('Cap Wks'!M70:M71)</f>
        <v>1</v>
      </c>
      <c r="M83" s="406" t="b">
        <f>M72=SUM('Cap Wks'!N70:N71)</f>
        <v>1</v>
      </c>
      <c r="O83" s="404" t="s">
        <v>399</v>
      </c>
    </row>
    <row r="84" spans="4:13" ht="12.75">
      <c r="D84" s="217"/>
      <c r="E84" s="217"/>
      <c r="F84" s="327"/>
      <c r="G84" s="327"/>
      <c r="H84" s="327"/>
      <c r="I84" s="217"/>
      <c r="J84" s="217"/>
      <c r="K84" s="217"/>
      <c r="L84" s="217"/>
      <c r="M84" s="217"/>
    </row>
    <row r="85" spans="4:13" ht="12.75">
      <c r="D85" s="217"/>
      <c r="E85" s="217"/>
      <c r="F85" s="327"/>
      <c r="G85" s="327"/>
      <c r="H85" s="327"/>
      <c r="I85" s="217"/>
      <c r="J85" s="217"/>
      <c r="K85" s="217"/>
      <c r="L85" s="217"/>
      <c r="M85" s="217"/>
    </row>
    <row r="86" spans="2:13" ht="12.75">
      <c r="B86" s="211" t="s">
        <v>451</v>
      </c>
      <c r="D86" s="217"/>
      <c r="E86" s="217"/>
      <c r="F86" s="327"/>
      <c r="G86" s="327"/>
      <c r="H86" s="327"/>
      <c r="I86" s="217"/>
      <c r="J86" s="217"/>
      <c r="K86" s="217"/>
      <c r="L86" s="217"/>
      <c r="M86" s="217"/>
    </row>
    <row r="87" spans="4:13" ht="12.75">
      <c r="D87" s="217"/>
      <c r="E87" s="217"/>
      <c r="F87" s="327"/>
      <c r="G87" s="327"/>
      <c r="H87" s="327"/>
      <c r="I87" s="217"/>
      <c r="J87" s="217"/>
      <c r="K87" s="217"/>
      <c r="L87" s="217"/>
      <c r="M87" s="217"/>
    </row>
    <row r="88" spans="4:13" ht="12.75">
      <c r="D88" s="217"/>
      <c r="E88" s="217"/>
      <c r="F88" s="327"/>
      <c r="G88" s="327"/>
      <c r="H88" s="327"/>
      <c r="I88" s="217"/>
      <c r="J88" s="217"/>
      <c r="K88" s="217"/>
      <c r="L88" s="217"/>
      <c r="M88" s="217"/>
    </row>
    <row r="89" spans="4:13" ht="12.75">
      <c r="D89" s="217"/>
      <c r="E89" s="217"/>
      <c r="F89" s="327"/>
      <c r="G89" s="327"/>
      <c r="H89" s="327"/>
      <c r="I89" s="217"/>
      <c r="J89" s="217"/>
      <c r="K89" s="217"/>
      <c r="L89" s="217"/>
      <c r="M89" s="217"/>
    </row>
    <row r="90" spans="4:13" ht="12.75">
      <c r="D90" s="217"/>
      <c r="E90" s="217"/>
      <c r="F90" s="327"/>
      <c r="G90" s="327"/>
      <c r="H90" s="327"/>
      <c r="I90" s="217"/>
      <c r="J90" s="217"/>
      <c r="K90" s="217"/>
      <c r="L90" s="217"/>
      <c r="M90" s="217"/>
    </row>
    <row r="91" spans="4:13" ht="12.75">
      <c r="D91" s="217"/>
      <c r="E91" s="217"/>
      <c r="F91" s="327"/>
      <c r="G91" s="327"/>
      <c r="H91" s="327"/>
      <c r="I91" s="217"/>
      <c r="J91" s="217"/>
      <c r="K91" s="217"/>
      <c r="L91" s="217"/>
      <c r="M91" s="217"/>
    </row>
    <row r="92" spans="4:13" ht="12.75">
      <c r="D92" s="217"/>
      <c r="E92" s="217"/>
      <c r="F92" s="327"/>
      <c r="G92" s="327"/>
      <c r="H92" s="327"/>
      <c r="I92" s="217"/>
      <c r="J92" s="217"/>
      <c r="K92" s="217"/>
      <c r="L92" s="217"/>
      <c r="M92" s="217"/>
    </row>
    <row r="93" spans="4:13" ht="12.75">
      <c r="D93" s="217"/>
      <c r="E93" s="217"/>
      <c r="F93" s="327"/>
      <c r="G93" s="327"/>
      <c r="H93" s="327"/>
      <c r="I93" s="217"/>
      <c r="J93" s="217"/>
      <c r="K93" s="217"/>
      <c r="L93" s="217"/>
      <c r="M93" s="217"/>
    </row>
    <row r="94" spans="4:13" ht="12.75">
      <c r="D94" s="217"/>
      <c r="E94" s="217"/>
      <c r="F94" s="327"/>
      <c r="G94" s="327"/>
      <c r="H94" s="327"/>
      <c r="I94" s="217"/>
      <c r="J94" s="217"/>
      <c r="K94" s="217"/>
      <c r="L94" s="217"/>
      <c r="M94" s="217"/>
    </row>
    <row r="95" spans="4:13" ht="12.75">
      <c r="D95" s="217"/>
      <c r="E95" s="217"/>
      <c r="F95" s="327"/>
      <c r="G95" s="327"/>
      <c r="H95" s="327"/>
      <c r="I95" s="217"/>
      <c r="J95" s="217"/>
      <c r="K95" s="217"/>
      <c r="L95" s="217"/>
      <c r="M95" s="217"/>
    </row>
    <row r="96" spans="4:13" ht="12.75">
      <c r="D96" s="217"/>
      <c r="E96" s="217"/>
      <c r="F96" s="327"/>
      <c r="G96" s="327"/>
      <c r="H96" s="327"/>
      <c r="I96" s="217"/>
      <c r="J96" s="217"/>
      <c r="K96" s="217"/>
      <c r="L96" s="217"/>
      <c r="M96" s="217"/>
    </row>
    <row r="97" spans="4:13" ht="12.75">
      <c r="D97" s="217"/>
      <c r="E97" s="217"/>
      <c r="F97" s="327"/>
      <c r="G97" s="327"/>
      <c r="H97" s="327"/>
      <c r="I97" s="217"/>
      <c r="J97" s="217"/>
      <c r="K97" s="217"/>
      <c r="L97" s="217"/>
      <c r="M97" s="217"/>
    </row>
    <row r="98" spans="4:13" ht="12.75">
      <c r="D98" s="217"/>
      <c r="E98" s="217"/>
      <c r="F98" s="327"/>
      <c r="G98" s="327"/>
      <c r="H98" s="327"/>
      <c r="I98" s="217"/>
      <c r="J98" s="217"/>
      <c r="K98" s="217"/>
      <c r="L98" s="217"/>
      <c r="M98" s="217"/>
    </row>
    <row r="99" spans="4:13" ht="12.75">
      <c r="D99" s="217"/>
      <c r="E99" s="217"/>
      <c r="F99" s="327"/>
      <c r="G99" s="327"/>
      <c r="H99" s="327"/>
      <c r="I99" s="217"/>
      <c r="J99" s="217"/>
      <c r="K99" s="217"/>
      <c r="L99" s="217"/>
      <c r="M99" s="217"/>
    </row>
    <row r="100" spans="4:13" ht="12.75">
      <c r="D100" s="217"/>
      <c r="E100" s="217"/>
      <c r="F100" s="327"/>
      <c r="G100" s="327"/>
      <c r="H100" s="327"/>
      <c r="I100" s="217"/>
      <c r="J100" s="217"/>
      <c r="K100" s="217"/>
      <c r="L100" s="217"/>
      <c r="M100" s="217"/>
    </row>
    <row r="101" spans="4:13" ht="12.75">
      <c r="D101" s="217"/>
      <c r="E101" s="217"/>
      <c r="F101" s="327"/>
      <c r="G101" s="327"/>
      <c r="H101" s="327"/>
      <c r="I101" s="217"/>
      <c r="J101" s="217"/>
      <c r="K101" s="217"/>
      <c r="L101" s="217"/>
      <c r="M101" s="217"/>
    </row>
    <row r="102" spans="4:13" ht="12.75">
      <c r="D102" s="217"/>
      <c r="E102" s="217"/>
      <c r="F102" s="327"/>
      <c r="G102" s="327"/>
      <c r="H102" s="327"/>
      <c r="I102" s="217"/>
      <c r="J102" s="217"/>
      <c r="K102" s="217"/>
      <c r="L102" s="217"/>
      <c r="M102" s="217"/>
    </row>
    <row r="103" spans="4:13" ht="12.75">
      <c r="D103" s="217"/>
      <c r="E103" s="217"/>
      <c r="F103" s="327"/>
      <c r="G103" s="327"/>
      <c r="H103" s="327"/>
      <c r="I103" s="217"/>
      <c r="J103" s="217"/>
      <c r="K103" s="217"/>
      <c r="L103" s="217"/>
      <c r="M103" s="217"/>
    </row>
    <row r="104" spans="4:13" ht="12.75">
      <c r="D104" s="217"/>
      <c r="E104" s="217"/>
      <c r="F104" s="327"/>
      <c r="G104" s="327"/>
      <c r="H104" s="327"/>
      <c r="I104" s="217"/>
      <c r="J104" s="217"/>
      <c r="K104" s="217"/>
      <c r="L104" s="217"/>
      <c r="M104" s="217"/>
    </row>
    <row r="105" spans="4:13" ht="12.75">
      <c r="D105" s="217"/>
      <c r="E105" s="217"/>
      <c r="F105" s="327"/>
      <c r="G105" s="327"/>
      <c r="H105" s="327"/>
      <c r="I105" s="217"/>
      <c r="J105" s="217"/>
      <c r="K105" s="217"/>
      <c r="L105" s="217"/>
      <c r="M105" s="217"/>
    </row>
    <row r="106" spans="4:13" ht="12.75">
      <c r="D106" s="217"/>
      <c r="E106" s="217"/>
      <c r="F106" s="327"/>
      <c r="G106" s="327"/>
      <c r="H106" s="327"/>
      <c r="I106" s="217"/>
      <c r="J106" s="217"/>
      <c r="K106" s="217"/>
      <c r="L106" s="217"/>
      <c r="M106" s="217"/>
    </row>
    <row r="107" spans="4:13" ht="12.75">
      <c r="D107" s="217"/>
      <c r="E107" s="217"/>
      <c r="F107" s="327"/>
      <c r="G107" s="327"/>
      <c r="H107" s="327"/>
      <c r="I107" s="217"/>
      <c r="J107" s="217"/>
      <c r="K107" s="217"/>
      <c r="L107" s="217"/>
      <c r="M107" s="217"/>
    </row>
    <row r="108" spans="4:13" ht="12.75">
      <c r="D108" s="217"/>
      <c r="E108" s="217"/>
      <c r="F108" s="327"/>
      <c r="G108" s="327"/>
      <c r="H108" s="327"/>
      <c r="I108" s="217"/>
      <c r="J108" s="217"/>
      <c r="K108" s="217"/>
      <c r="L108" s="217"/>
      <c r="M108" s="217"/>
    </row>
    <row r="109" spans="4:13" ht="12.75">
      <c r="D109" s="217"/>
      <c r="E109" s="217"/>
      <c r="F109" s="327"/>
      <c r="G109" s="327"/>
      <c r="H109" s="327"/>
      <c r="I109" s="217"/>
      <c r="J109" s="217"/>
      <c r="K109" s="217"/>
      <c r="L109" s="217"/>
      <c r="M109" s="217"/>
    </row>
    <row r="110" spans="4:13" ht="12.75">
      <c r="D110" s="217"/>
      <c r="E110" s="217"/>
      <c r="F110" s="327"/>
      <c r="G110" s="327"/>
      <c r="H110" s="327"/>
      <c r="I110" s="217"/>
      <c r="J110" s="217"/>
      <c r="K110" s="217"/>
      <c r="L110" s="217"/>
      <c r="M110" s="217"/>
    </row>
    <row r="111" spans="4:13" ht="12.75">
      <c r="D111" s="217"/>
      <c r="E111" s="217"/>
      <c r="F111" s="327"/>
      <c r="G111" s="327"/>
      <c r="H111" s="327"/>
      <c r="I111" s="217"/>
      <c r="J111" s="217"/>
      <c r="K111" s="217"/>
      <c r="L111" s="217"/>
      <c r="M111" s="217"/>
    </row>
    <row r="112" spans="4:13" ht="12.75">
      <c r="D112" s="217"/>
      <c r="E112" s="217"/>
      <c r="F112" s="327"/>
      <c r="G112" s="327"/>
      <c r="H112" s="327"/>
      <c r="I112" s="217"/>
      <c r="J112" s="217"/>
      <c r="K112" s="217"/>
      <c r="L112" s="217"/>
      <c r="M112" s="217"/>
    </row>
    <row r="113" spans="4:13" ht="12.75">
      <c r="D113" s="217"/>
      <c r="E113" s="217"/>
      <c r="F113" s="327"/>
      <c r="G113" s="327"/>
      <c r="H113" s="327"/>
      <c r="I113" s="217"/>
      <c r="J113" s="217"/>
      <c r="K113" s="217"/>
      <c r="L113" s="217"/>
      <c r="M113" s="217"/>
    </row>
    <row r="114" spans="4:13" ht="12.75">
      <c r="D114" s="217"/>
      <c r="E114" s="217"/>
      <c r="F114" s="327"/>
      <c r="G114" s="327"/>
      <c r="H114" s="327"/>
      <c r="I114" s="217"/>
      <c r="J114" s="217"/>
      <c r="K114" s="217"/>
      <c r="L114" s="217"/>
      <c r="M114" s="217"/>
    </row>
    <row r="115" spans="4:13" ht="12.75">
      <c r="D115" s="217"/>
      <c r="E115" s="217"/>
      <c r="F115" s="327"/>
      <c r="G115" s="327"/>
      <c r="H115" s="327"/>
      <c r="I115" s="217"/>
      <c r="J115" s="217"/>
      <c r="K115" s="217"/>
      <c r="L115" s="217"/>
      <c r="M115" s="217"/>
    </row>
    <row r="116" spans="4:13" ht="12.75">
      <c r="D116" s="217"/>
      <c r="E116" s="217"/>
      <c r="F116" s="327"/>
      <c r="G116" s="327"/>
      <c r="H116" s="327"/>
      <c r="I116" s="217"/>
      <c r="J116" s="217"/>
      <c r="K116" s="217"/>
      <c r="L116" s="217"/>
      <c r="M116" s="217"/>
    </row>
    <row r="117" spans="4:13" ht="12.75">
      <c r="D117" s="217"/>
      <c r="E117" s="217"/>
      <c r="F117" s="327"/>
      <c r="G117" s="327"/>
      <c r="H117" s="327"/>
      <c r="I117" s="217"/>
      <c r="J117" s="217"/>
      <c r="K117" s="217"/>
      <c r="L117" s="217"/>
      <c r="M117" s="217"/>
    </row>
    <row r="118" spans="4:13" ht="12.75">
      <c r="D118" s="217"/>
      <c r="E118" s="217"/>
      <c r="F118" s="327"/>
      <c r="G118" s="327"/>
      <c r="H118" s="327"/>
      <c r="I118" s="217"/>
      <c r="J118" s="217"/>
      <c r="K118" s="217"/>
      <c r="L118" s="217"/>
      <c r="M118" s="217"/>
    </row>
    <row r="119" spans="4:13" ht="12.75">
      <c r="D119" s="217"/>
      <c r="E119" s="217"/>
      <c r="F119" s="327"/>
      <c r="G119" s="327"/>
      <c r="H119" s="327"/>
      <c r="I119" s="217"/>
      <c r="J119" s="217"/>
      <c r="K119" s="217"/>
      <c r="L119" s="217"/>
      <c r="M119" s="217"/>
    </row>
    <row r="120" spans="4:13" ht="12.75">
      <c r="D120" s="217"/>
      <c r="E120" s="217"/>
      <c r="F120" s="327"/>
      <c r="G120" s="327"/>
      <c r="H120" s="327"/>
      <c r="I120" s="217"/>
      <c r="J120" s="217"/>
      <c r="K120" s="217"/>
      <c r="L120" s="217"/>
      <c r="M120" s="217"/>
    </row>
    <row r="121" spans="4:13" ht="12.75">
      <c r="D121" s="217"/>
      <c r="E121" s="217"/>
      <c r="F121" s="327"/>
      <c r="G121" s="327"/>
      <c r="H121" s="327"/>
      <c r="I121" s="217"/>
      <c r="J121" s="217"/>
      <c r="K121" s="217"/>
      <c r="L121" s="217"/>
      <c r="M121" s="217"/>
    </row>
    <row r="122" spans="4:13" ht="12.75">
      <c r="D122" s="217"/>
      <c r="E122" s="217"/>
      <c r="F122" s="327"/>
      <c r="G122" s="327"/>
      <c r="H122" s="327"/>
      <c r="I122" s="217"/>
      <c r="J122" s="217"/>
      <c r="K122" s="217"/>
      <c r="L122" s="217"/>
      <c r="M122" s="217"/>
    </row>
    <row r="123" spans="4:13" ht="12.75">
      <c r="D123" s="217"/>
      <c r="E123" s="217"/>
      <c r="F123" s="327"/>
      <c r="G123" s="327"/>
      <c r="H123" s="327"/>
      <c r="I123" s="217"/>
      <c r="J123" s="217"/>
      <c r="K123" s="217"/>
      <c r="L123" s="217"/>
      <c r="M123" s="217"/>
    </row>
    <row r="124" spans="4:13" ht="12.75">
      <c r="D124" s="217"/>
      <c r="E124" s="217"/>
      <c r="F124" s="327"/>
      <c r="G124" s="327"/>
      <c r="H124" s="327"/>
      <c r="I124" s="217"/>
      <c r="J124" s="217"/>
      <c r="K124" s="217"/>
      <c r="L124" s="217"/>
      <c r="M124" s="217"/>
    </row>
    <row r="125" spans="4:13" ht="12.75">
      <c r="D125" s="217"/>
      <c r="E125" s="217"/>
      <c r="F125" s="327"/>
      <c r="G125" s="327"/>
      <c r="H125" s="327"/>
      <c r="I125" s="217"/>
      <c r="J125" s="217"/>
      <c r="K125" s="217"/>
      <c r="L125" s="217"/>
      <c r="M125" s="217"/>
    </row>
    <row r="126" spans="4:13" ht="12.75">
      <c r="D126" s="217"/>
      <c r="E126" s="217"/>
      <c r="F126" s="327"/>
      <c r="G126" s="327"/>
      <c r="H126" s="327"/>
      <c r="I126" s="217"/>
      <c r="J126" s="217"/>
      <c r="K126" s="217"/>
      <c r="L126" s="217"/>
      <c r="M126" s="217"/>
    </row>
    <row r="127" spans="4:13" ht="12.75">
      <c r="D127" s="217"/>
      <c r="E127" s="217"/>
      <c r="F127" s="327"/>
      <c r="G127" s="327"/>
      <c r="H127" s="327"/>
      <c r="I127" s="217"/>
      <c r="J127" s="217"/>
      <c r="K127" s="217"/>
      <c r="L127" s="217"/>
      <c r="M127" s="217"/>
    </row>
    <row r="128" spans="4:13" ht="12.75">
      <c r="D128" s="217"/>
      <c r="E128" s="217"/>
      <c r="F128" s="327"/>
      <c r="G128" s="327"/>
      <c r="H128" s="327"/>
      <c r="I128" s="217"/>
      <c r="J128" s="217"/>
      <c r="K128" s="217"/>
      <c r="L128" s="217"/>
      <c r="M128" s="217"/>
    </row>
    <row r="129" spans="4:13" ht="12.75">
      <c r="D129" s="217"/>
      <c r="E129" s="217"/>
      <c r="F129" s="327"/>
      <c r="G129" s="327"/>
      <c r="H129" s="327"/>
      <c r="I129" s="217"/>
      <c r="J129" s="217"/>
      <c r="K129" s="217"/>
      <c r="L129" s="217"/>
      <c r="M129" s="217"/>
    </row>
    <row r="130" spans="4:13" ht="12.75">
      <c r="D130" s="217"/>
      <c r="E130" s="217"/>
      <c r="F130" s="327"/>
      <c r="G130" s="327"/>
      <c r="H130" s="327"/>
      <c r="I130" s="217"/>
      <c r="J130" s="217"/>
      <c r="K130" s="217"/>
      <c r="L130" s="217"/>
      <c r="M130" s="217"/>
    </row>
    <row r="131" spans="4:13" ht="12.75">
      <c r="D131" s="217"/>
      <c r="E131" s="217"/>
      <c r="F131" s="327"/>
      <c r="G131" s="327"/>
      <c r="H131" s="327"/>
      <c r="I131" s="217"/>
      <c r="J131" s="217"/>
      <c r="K131" s="217"/>
      <c r="L131" s="217"/>
      <c r="M131" s="217"/>
    </row>
    <row r="132" spans="4:13" ht="12.75">
      <c r="D132" s="217"/>
      <c r="E132" s="217"/>
      <c r="F132" s="327"/>
      <c r="G132" s="327"/>
      <c r="H132" s="327"/>
      <c r="I132" s="217"/>
      <c r="J132" s="217"/>
      <c r="K132" s="217"/>
      <c r="L132" s="217"/>
      <c r="M132" s="217"/>
    </row>
    <row r="133" spans="4:13" ht="12.75">
      <c r="D133" s="217"/>
      <c r="E133" s="217"/>
      <c r="F133" s="327"/>
      <c r="G133" s="327"/>
      <c r="H133" s="327"/>
      <c r="I133" s="217"/>
      <c r="J133" s="217"/>
      <c r="K133" s="217"/>
      <c r="L133" s="217"/>
      <c r="M133" s="217"/>
    </row>
    <row r="134" spans="4:13" ht="12.75">
      <c r="D134" s="217"/>
      <c r="E134" s="217"/>
      <c r="F134" s="327"/>
      <c r="G134" s="327"/>
      <c r="H134" s="327"/>
      <c r="I134" s="217"/>
      <c r="J134" s="217"/>
      <c r="K134" s="217"/>
      <c r="L134" s="217"/>
      <c r="M134" s="217"/>
    </row>
    <row r="135" spans="4:13" ht="12.75">
      <c r="D135" s="217"/>
      <c r="E135" s="217"/>
      <c r="F135" s="327"/>
      <c r="G135" s="327"/>
      <c r="H135" s="327"/>
      <c r="I135" s="217"/>
      <c r="J135" s="217"/>
      <c r="K135" s="217"/>
      <c r="L135" s="217"/>
      <c r="M135" s="217"/>
    </row>
    <row r="136" spans="4:13" ht="12.75">
      <c r="D136" s="217"/>
      <c r="E136" s="217"/>
      <c r="F136" s="327"/>
      <c r="G136" s="327"/>
      <c r="H136" s="327"/>
      <c r="I136" s="217"/>
      <c r="J136" s="217"/>
      <c r="K136" s="217"/>
      <c r="L136" s="217"/>
      <c r="M136" s="217"/>
    </row>
    <row r="137" spans="4:13" ht="12.75">
      <c r="D137" s="217"/>
      <c r="E137" s="217"/>
      <c r="F137" s="327"/>
      <c r="G137" s="327"/>
      <c r="H137" s="327"/>
      <c r="I137" s="217"/>
      <c r="J137" s="217"/>
      <c r="K137" s="217"/>
      <c r="L137" s="217"/>
      <c r="M137" s="217"/>
    </row>
    <row r="138" spans="4:13" ht="12.75">
      <c r="D138" s="217"/>
      <c r="E138" s="217"/>
      <c r="F138" s="327"/>
      <c r="G138" s="327"/>
      <c r="H138" s="327"/>
      <c r="I138" s="217"/>
      <c r="J138" s="217"/>
      <c r="K138" s="217"/>
      <c r="L138" s="217"/>
      <c r="M138" s="217"/>
    </row>
    <row r="139" spans="4:13" ht="12.75">
      <c r="D139" s="217"/>
      <c r="E139" s="217"/>
      <c r="F139" s="327"/>
      <c r="G139" s="327"/>
      <c r="H139" s="327"/>
      <c r="I139" s="217"/>
      <c r="J139" s="217"/>
      <c r="K139" s="217"/>
      <c r="L139" s="217"/>
      <c r="M139" s="217"/>
    </row>
    <row r="140" spans="4:13" ht="12.75">
      <c r="D140" s="217"/>
      <c r="E140" s="217"/>
      <c r="F140" s="327"/>
      <c r="G140" s="327"/>
      <c r="H140" s="327"/>
      <c r="I140" s="217"/>
      <c r="J140" s="217"/>
      <c r="K140" s="217"/>
      <c r="L140" s="217"/>
      <c r="M140" s="217"/>
    </row>
  </sheetData>
  <mergeCells count="37">
    <mergeCell ref="B77:C77"/>
    <mergeCell ref="B79:C79"/>
    <mergeCell ref="B74:C74"/>
    <mergeCell ref="B24:C24"/>
    <mergeCell ref="B25:C25"/>
    <mergeCell ref="B26:C26"/>
    <mergeCell ref="B49:C49"/>
    <mergeCell ref="B53:C53"/>
    <mergeCell ref="B56:C56"/>
    <mergeCell ref="B57:C57"/>
    <mergeCell ref="B69:C69"/>
    <mergeCell ref="B70:C70"/>
    <mergeCell ref="B36:C36"/>
    <mergeCell ref="B37:C37"/>
    <mergeCell ref="B58:C58"/>
    <mergeCell ref="B61:C61"/>
    <mergeCell ref="B51:C51"/>
    <mergeCell ref="B50:C50"/>
    <mergeCell ref="B73:C73"/>
    <mergeCell ref="B71:C71"/>
    <mergeCell ref="B72:C72"/>
    <mergeCell ref="B19:C19"/>
    <mergeCell ref="B20:C20"/>
    <mergeCell ref="B62:C62"/>
    <mergeCell ref="B63:C63"/>
    <mergeCell ref="B32:C32"/>
    <mergeCell ref="B33:C33"/>
    <mergeCell ref="B34:C34"/>
    <mergeCell ref="B35:C35"/>
    <mergeCell ref="B10:C10"/>
    <mergeCell ref="B11:C11"/>
    <mergeCell ref="B17:C17"/>
    <mergeCell ref="B18:C18"/>
    <mergeCell ref="B2:M2"/>
    <mergeCell ref="B3:M3"/>
    <mergeCell ref="B4:M4"/>
    <mergeCell ref="B9:C9"/>
  </mergeCells>
  <printOptions horizontalCentered="1"/>
  <pageMargins left="0.7480314960629921" right="0.7480314960629921" top="0.984251968503937" bottom="0.984251968503937" header="0.5118110236220472" footer="0.5118110236220472"/>
  <pageSetup horizontalDpi="600" verticalDpi="600" orientation="landscape" paperSize="9" scale="80" r:id="rId1"/>
  <headerFooter alignWithMargins="0">
    <oddFooter>&amp;CPage &amp;P of &amp;N</oddFooter>
  </headerFooter>
  <rowBreaks count="1" manualBreakCount="1">
    <brk id="37" max="255" man="1"/>
  </rowBreaks>
</worksheet>
</file>

<file path=xl/worksheets/sheet5.xml><?xml version="1.0" encoding="utf-8"?>
<worksheet xmlns="http://schemas.openxmlformats.org/spreadsheetml/2006/main" xmlns:r="http://schemas.openxmlformats.org/officeDocument/2006/relationships">
  <dimension ref="B2:O51"/>
  <sheetViews>
    <sheetView showGridLines="0" zoomScaleSheetLayoutView="100" workbookViewId="0" topLeftCell="A1">
      <pane xSplit="3" ySplit="6" topLeftCell="D7" activePane="bottomRight" state="frozen"/>
      <selection pane="topLeft" activeCell="A1" sqref="A1"/>
      <selection pane="topRight" activeCell="D1" sqref="D1"/>
      <selection pane="bottomLeft" activeCell="A7" sqref="A7"/>
      <selection pane="bottomRight" activeCell="B2" sqref="B2:M2"/>
    </sheetView>
  </sheetViews>
  <sheetFormatPr defaultColWidth="9.140625" defaultRowHeight="12.75"/>
  <cols>
    <col min="1" max="1" width="5.28125" style="211" customWidth="1"/>
    <col min="2" max="2" width="5.7109375" style="211" customWidth="1"/>
    <col min="3" max="3" width="39.7109375" style="211" customWidth="1"/>
    <col min="4" max="4" width="11.57421875" style="211" customWidth="1"/>
    <col min="5" max="5" width="11.00390625" style="211" customWidth="1"/>
    <col min="6" max="7" width="11.00390625" style="212" customWidth="1"/>
    <col min="8" max="11" width="11.57421875" style="212" bestFit="1" customWidth="1"/>
    <col min="12" max="12" width="11.421875" style="212" customWidth="1"/>
    <col min="13" max="13" width="11.57421875" style="212" bestFit="1" customWidth="1"/>
    <col min="14" max="14" width="4.8515625" style="211" customWidth="1"/>
    <col min="15" max="16384" width="9.140625" style="211" customWidth="1"/>
  </cols>
  <sheetData>
    <row r="1" ht="13.5" thickBot="1"/>
    <row r="2" spans="2:13" ht="23.25">
      <c r="B2" s="434" t="s">
        <v>445</v>
      </c>
      <c r="C2" s="435"/>
      <c r="D2" s="435"/>
      <c r="E2" s="435"/>
      <c r="F2" s="435"/>
      <c r="G2" s="435"/>
      <c r="H2" s="435"/>
      <c r="I2" s="435"/>
      <c r="J2" s="435"/>
      <c r="K2" s="435"/>
      <c r="L2" s="435"/>
      <c r="M2" s="436"/>
    </row>
    <row r="3" spans="2:13" ht="21">
      <c r="B3" s="477" t="s">
        <v>360</v>
      </c>
      <c r="C3" s="478"/>
      <c r="D3" s="478"/>
      <c r="E3" s="478"/>
      <c r="F3" s="478"/>
      <c r="G3" s="478"/>
      <c r="H3" s="478"/>
      <c r="I3" s="478"/>
      <c r="J3" s="478"/>
      <c r="K3" s="478"/>
      <c r="L3" s="478"/>
      <c r="M3" s="479"/>
    </row>
    <row r="4" spans="2:13" ht="16.5" thickBot="1">
      <c r="B4" s="480"/>
      <c r="C4" s="481"/>
      <c r="D4" s="481"/>
      <c r="E4" s="481"/>
      <c r="F4" s="481"/>
      <c r="G4" s="481"/>
      <c r="H4" s="481"/>
      <c r="I4" s="481"/>
      <c r="J4" s="481"/>
      <c r="K4" s="481"/>
      <c r="L4" s="481"/>
      <c r="M4" s="482"/>
    </row>
    <row r="5" spans="2:13" ht="12.75">
      <c r="B5" s="9"/>
      <c r="C5" s="10"/>
      <c r="D5" s="214" t="s">
        <v>292</v>
      </c>
      <c r="E5" s="215" t="s">
        <v>293</v>
      </c>
      <c r="F5" s="215" t="s">
        <v>294</v>
      </c>
      <c r="G5" s="215" t="s">
        <v>295</v>
      </c>
      <c r="H5" s="214" t="s">
        <v>296</v>
      </c>
      <c r="I5" s="214" t="s">
        <v>297</v>
      </c>
      <c r="J5" s="214" t="s">
        <v>298</v>
      </c>
      <c r="K5" s="214" t="s">
        <v>299</v>
      </c>
      <c r="L5" s="424" t="s">
        <v>300</v>
      </c>
      <c r="M5" s="216" t="s">
        <v>444</v>
      </c>
    </row>
    <row r="6" spans="2:13" ht="13.5" thickBot="1">
      <c r="B6" s="11"/>
      <c r="C6" s="12"/>
      <c r="D6" s="46" t="s">
        <v>96</v>
      </c>
      <c r="E6" s="46" t="s">
        <v>96</v>
      </c>
      <c r="F6" s="141" t="s">
        <v>96</v>
      </c>
      <c r="G6" s="141" t="s">
        <v>96</v>
      </c>
      <c r="H6" s="141" t="s">
        <v>96</v>
      </c>
      <c r="I6" s="141" t="s">
        <v>96</v>
      </c>
      <c r="J6" s="141" t="s">
        <v>96</v>
      </c>
      <c r="K6" s="141" t="s">
        <v>96</v>
      </c>
      <c r="L6" s="141" t="s">
        <v>96</v>
      </c>
      <c r="M6" s="142" t="s">
        <v>96</v>
      </c>
    </row>
    <row r="7" spans="2:13" ht="12.75">
      <c r="B7" s="483" t="s">
        <v>30</v>
      </c>
      <c r="C7" s="484"/>
      <c r="D7" s="164"/>
      <c r="E7" s="164"/>
      <c r="F7" s="164"/>
      <c r="G7" s="164"/>
      <c r="H7" s="164"/>
      <c r="I7" s="164"/>
      <c r="J7" s="164"/>
      <c r="K7" s="164"/>
      <c r="L7" s="164"/>
      <c r="M7" s="165"/>
    </row>
    <row r="8" spans="2:13" ht="12.75">
      <c r="B8" s="475" t="s">
        <v>24</v>
      </c>
      <c r="C8" s="476"/>
      <c r="D8" s="167"/>
      <c r="E8" s="167"/>
      <c r="F8" s="167"/>
      <c r="G8" s="167"/>
      <c r="H8" s="167"/>
      <c r="I8" s="167"/>
      <c r="J8" s="167"/>
      <c r="K8" s="167"/>
      <c r="L8" s="167"/>
      <c r="M8" s="168"/>
    </row>
    <row r="9" spans="2:13" ht="12.75">
      <c r="B9" s="449" t="s">
        <v>10</v>
      </c>
      <c r="C9" s="458"/>
      <c r="D9" s="186">
        <v>0</v>
      </c>
      <c r="E9" s="186">
        <v>0</v>
      </c>
      <c r="F9" s="186">
        <v>0</v>
      </c>
      <c r="G9" s="186">
        <v>0</v>
      </c>
      <c r="H9" s="186">
        <v>0</v>
      </c>
      <c r="I9" s="186">
        <v>0</v>
      </c>
      <c r="J9" s="186">
        <v>0</v>
      </c>
      <c r="K9" s="186">
        <v>0</v>
      </c>
      <c r="L9" s="186">
        <v>0</v>
      </c>
      <c r="M9" s="187">
        <v>0</v>
      </c>
    </row>
    <row r="10" spans="2:13" ht="12.75">
      <c r="B10" s="432" t="s">
        <v>11</v>
      </c>
      <c r="C10" s="443"/>
      <c r="D10" s="186">
        <v>0</v>
      </c>
      <c r="E10" s="186">
        <v>0</v>
      </c>
      <c r="F10" s="186">
        <v>0</v>
      </c>
      <c r="G10" s="186">
        <v>0</v>
      </c>
      <c r="H10" s="186">
        <v>0</v>
      </c>
      <c r="I10" s="186">
        <v>0</v>
      </c>
      <c r="J10" s="186">
        <v>0</v>
      </c>
      <c r="K10" s="186">
        <v>0</v>
      </c>
      <c r="L10" s="186">
        <v>0</v>
      </c>
      <c r="M10" s="187">
        <v>0</v>
      </c>
    </row>
    <row r="11" spans="2:13" ht="12.75">
      <c r="B11" s="449" t="s">
        <v>12</v>
      </c>
      <c r="C11" s="450"/>
      <c r="D11" s="188">
        <v>0</v>
      </c>
      <c r="E11" s="188">
        <v>0</v>
      </c>
      <c r="F11" s="188">
        <v>0</v>
      </c>
      <c r="G11" s="188">
        <v>0</v>
      </c>
      <c r="H11" s="188">
        <v>0</v>
      </c>
      <c r="I11" s="188">
        <v>0</v>
      </c>
      <c r="J11" s="188">
        <v>0</v>
      </c>
      <c r="K11" s="188">
        <v>0</v>
      </c>
      <c r="L11" s="188">
        <v>0</v>
      </c>
      <c r="M11" s="194">
        <v>0</v>
      </c>
    </row>
    <row r="12" spans="2:13" ht="12.75">
      <c r="B12" s="38" t="s">
        <v>13</v>
      </c>
      <c r="C12" s="205"/>
      <c r="D12" s="188">
        <v>0</v>
      </c>
      <c r="E12" s="188">
        <v>0</v>
      </c>
      <c r="F12" s="188">
        <v>0</v>
      </c>
      <c r="G12" s="188">
        <v>0</v>
      </c>
      <c r="H12" s="188">
        <v>0</v>
      </c>
      <c r="I12" s="188">
        <v>0</v>
      </c>
      <c r="J12" s="188">
        <v>0</v>
      </c>
      <c r="K12" s="188">
        <v>0</v>
      </c>
      <c r="L12" s="188">
        <v>0</v>
      </c>
      <c r="M12" s="194">
        <v>0</v>
      </c>
    </row>
    <row r="13" spans="2:13" ht="12.75">
      <c r="B13" s="432" t="s">
        <v>14</v>
      </c>
      <c r="C13" s="443"/>
      <c r="D13" s="188">
        <v>0</v>
      </c>
      <c r="E13" s="188">
        <v>0</v>
      </c>
      <c r="F13" s="188">
        <v>0</v>
      </c>
      <c r="G13" s="188">
        <v>0</v>
      </c>
      <c r="H13" s="188">
        <v>0</v>
      </c>
      <c r="I13" s="188">
        <v>0</v>
      </c>
      <c r="J13" s="188">
        <v>0</v>
      </c>
      <c r="K13" s="188">
        <v>0</v>
      </c>
      <c r="L13" s="188">
        <v>0</v>
      </c>
      <c r="M13" s="194">
        <v>0</v>
      </c>
    </row>
    <row r="14" spans="2:13" ht="12.75">
      <c r="B14" s="381" t="s">
        <v>400</v>
      </c>
      <c r="C14" s="37"/>
      <c r="D14" s="188">
        <v>0</v>
      </c>
      <c r="E14" s="188">
        <v>0</v>
      </c>
      <c r="F14" s="188">
        <v>0</v>
      </c>
      <c r="G14" s="188">
        <v>0</v>
      </c>
      <c r="H14" s="188">
        <v>0</v>
      </c>
      <c r="I14" s="188">
        <v>0</v>
      </c>
      <c r="J14" s="188">
        <v>0</v>
      </c>
      <c r="K14" s="188">
        <v>0</v>
      </c>
      <c r="L14" s="188">
        <v>0</v>
      </c>
      <c r="M14" s="194">
        <v>0</v>
      </c>
    </row>
    <row r="15" spans="2:13" ht="12.75">
      <c r="B15" s="433" t="s">
        <v>0</v>
      </c>
      <c r="C15" s="446"/>
      <c r="D15" s="188">
        <v>0</v>
      </c>
      <c r="E15" s="188">
        <v>0</v>
      </c>
      <c r="F15" s="188">
        <v>0</v>
      </c>
      <c r="G15" s="188">
        <v>0</v>
      </c>
      <c r="H15" s="188">
        <v>0</v>
      </c>
      <c r="I15" s="188">
        <v>0</v>
      </c>
      <c r="J15" s="188">
        <v>0</v>
      </c>
      <c r="K15" s="188">
        <v>0</v>
      </c>
      <c r="L15" s="188">
        <v>0</v>
      </c>
      <c r="M15" s="194">
        <v>0</v>
      </c>
    </row>
    <row r="16" spans="2:13" ht="12.75">
      <c r="B16" s="453" t="s">
        <v>19</v>
      </c>
      <c r="C16" s="442"/>
      <c r="D16" s="27">
        <f>SUM(D9:D15)</f>
        <v>0</v>
      </c>
      <c r="E16" s="27">
        <f aca="true" t="shared" si="0" ref="E16:M16">SUM(E9:E15)</f>
        <v>0</v>
      </c>
      <c r="F16" s="27">
        <f t="shared" si="0"/>
        <v>0</v>
      </c>
      <c r="G16" s="27">
        <f t="shared" si="0"/>
        <v>0</v>
      </c>
      <c r="H16" s="27">
        <f t="shared" si="0"/>
        <v>0</v>
      </c>
      <c r="I16" s="27">
        <f t="shared" si="0"/>
        <v>0</v>
      </c>
      <c r="J16" s="27">
        <f t="shared" si="0"/>
        <v>0</v>
      </c>
      <c r="K16" s="27">
        <f t="shared" si="0"/>
        <v>0</v>
      </c>
      <c r="L16" s="27">
        <f t="shared" si="0"/>
        <v>0</v>
      </c>
      <c r="M16" s="28">
        <f t="shared" si="0"/>
        <v>0</v>
      </c>
    </row>
    <row r="17" spans="2:13" ht="12.75">
      <c r="B17" s="19"/>
      <c r="C17" s="20"/>
      <c r="D17" s="17"/>
      <c r="E17" s="17"/>
      <c r="F17" s="17"/>
      <c r="G17" s="17"/>
      <c r="H17" s="17"/>
      <c r="I17" s="17"/>
      <c r="J17" s="17"/>
      <c r="K17" s="17"/>
      <c r="L17" s="17"/>
      <c r="M17" s="18"/>
    </row>
    <row r="18" spans="2:13" ht="12.75">
      <c r="B18" s="475" t="s">
        <v>25</v>
      </c>
      <c r="C18" s="476"/>
      <c r="D18" s="171"/>
      <c r="E18" s="171"/>
      <c r="F18" s="171"/>
      <c r="G18" s="171"/>
      <c r="H18" s="171"/>
      <c r="I18" s="171"/>
      <c r="J18" s="171"/>
      <c r="K18" s="171"/>
      <c r="L18" s="171"/>
      <c r="M18" s="172"/>
    </row>
    <row r="19" spans="2:13" ht="12.75">
      <c r="B19" s="449" t="s">
        <v>26</v>
      </c>
      <c r="C19" s="458"/>
      <c r="D19" s="186">
        <v>0</v>
      </c>
      <c r="E19" s="186">
        <v>0</v>
      </c>
      <c r="F19" s="186">
        <v>0</v>
      </c>
      <c r="G19" s="186">
        <v>0</v>
      </c>
      <c r="H19" s="186">
        <v>0</v>
      </c>
      <c r="I19" s="186">
        <v>0</v>
      </c>
      <c r="J19" s="186">
        <v>0</v>
      </c>
      <c r="K19" s="186">
        <v>0</v>
      </c>
      <c r="L19" s="186">
        <v>0</v>
      </c>
      <c r="M19" s="187">
        <v>0</v>
      </c>
    </row>
    <row r="20" spans="2:13" ht="12.75">
      <c r="B20" s="449" t="s">
        <v>4</v>
      </c>
      <c r="C20" s="450"/>
      <c r="D20" s="186">
        <v>0</v>
      </c>
      <c r="E20" s="186">
        <v>0</v>
      </c>
      <c r="F20" s="186">
        <v>0</v>
      </c>
      <c r="G20" s="186">
        <v>0</v>
      </c>
      <c r="H20" s="186">
        <v>0</v>
      </c>
      <c r="I20" s="186">
        <v>0</v>
      </c>
      <c r="J20" s="186">
        <v>0</v>
      </c>
      <c r="K20" s="186">
        <v>0</v>
      </c>
      <c r="L20" s="186">
        <v>0</v>
      </c>
      <c r="M20" s="187">
        <v>0</v>
      </c>
    </row>
    <row r="21" spans="2:13" ht="12.75">
      <c r="B21" s="449" t="s">
        <v>27</v>
      </c>
      <c r="C21" s="450"/>
      <c r="D21" s="186">
        <v>0</v>
      </c>
      <c r="E21" s="186">
        <v>0</v>
      </c>
      <c r="F21" s="186">
        <v>0</v>
      </c>
      <c r="G21" s="186">
        <v>0</v>
      </c>
      <c r="H21" s="186">
        <v>0</v>
      </c>
      <c r="I21" s="186">
        <v>0</v>
      </c>
      <c r="J21" s="186">
        <v>0</v>
      </c>
      <c r="K21" s="186">
        <v>0</v>
      </c>
      <c r="L21" s="186">
        <v>0</v>
      </c>
      <c r="M21" s="187">
        <v>0</v>
      </c>
    </row>
    <row r="22" spans="2:13" ht="12.75">
      <c r="B22" s="432" t="s">
        <v>7</v>
      </c>
      <c r="C22" s="443"/>
      <c r="D22" s="188">
        <v>0</v>
      </c>
      <c r="E22" s="188">
        <v>0</v>
      </c>
      <c r="F22" s="188">
        <v>0</v>
      </c>
      <c r="G22" s="188">
        <v>0</v>
      </c>
      <c r="H22" s="188">
        <v>0</v>
      </c>
      <c r="I22" s="188">
        <v>0</v>
      </c>
      <c r="J22" s="188">
        <v>0</v>
      </c>
      <c r="K22" s="188">
        <v>0</v>
      </c>
      <c r="L22" s="188">
        <v>0</v>
      </c>
      <c r="M22" s="194">
        <v>0</v>
      </c>
    </row>
    <row r="23" spans="2:13" ht="12.75">
      <c r="B23" s="432" t="s">
        <v>28</v>
      </c>
      <c r="C23" s="443"/>
      <c r="D23" s="188">
        <v>0</v>
      </c>
      <c r="E23" s="188">
        <v>0</v>
      </c>
      <c r="F23" s="188">
        <v>0</v>
      </c>
      <c r="G23" s="188">
        <v>0</v>
      </c>
      <c r="H23" s="188">
        <v>0</v>
      </c>
      <c r="I23" s="188">
        <v>0</v>
      </c>
      <c r="J23" s="188">
        <v>0</v>
      </c>
      <c r="K23" s="188">
        <v>0</v>
      </c>
      <c r="L23" s="188">
        <v>0</v>
      </c>
      <c r="M23" s="194">
        <v>0</v>
      </c>
    </row>
    <row r="24" spans="2:13" ht="12.75">
      <c r="B24" s="433" t="s">
        <v>8</v>
      </c>
      <c r="C24" s="446"/>
      <c r="D24" s="188">
        <v>0</v>
      </c>
      <c r="E24" s="188">
        <v>0</v>
      </c>
      <c r="F24" s="188">
        <v>0</v>
      </c>
      <c r="G24" s="188">
        <v>0</v>
      </c>
      <c r="H24" s="188">
        <v>0</v>
      </c>
      <c r="I24" s="188">
        <v>0</v>
      </c>
      <c r="J24" s="188">
        <v>0</v>
      </c>
      <c r="K24" s="188">
        <v>0</v>
      </c>
      <c r="L24" s="188">
        <v>0</v>
      </c>
      <c r="M24" s="194">
        <v>0</v>
      </c>
    </row>
    <row r="25" spans="2:13" ht="12.75">
      <c r="B25" s="453" t="s">
        <v>19</v>
      </c>
      <c r="C25" s="442"/>
      <c r="D25" s="23">
        <f>SUM(D19:D24)</f>
        <v>0</v>
      </c>
      <c r="E25" s="23">
        <f aca="true" t="shared" si="1" ref="E25:M25">SUM(E19:E24)</f>
        <v>0</v>
      </c>
      <c r="F25" s="23">
        <f t="shared" si="1"/>
        <v>0</v>
      </c>
      <c r="G25" s="23">
        <f t="shared" si="1"/>
        <v>0</v>
      </c>
      <c r="H25" s="23">
        <f t="shared" si="1"/>
        <v>0</v>
      </c>
      <c r="I25" s="23">
        <f t="shared" si="1"/>
        <v>0</v>
      </c>
      <c r="J25" s="23">
        <f t="shared" si="1"/>
        <v>0</v>
      </c>
      <c r="K25" s="23">
        <f t="shared" si="1"/>
        <v>0</v>
      </c>
      <c r="L25" s="23">
        <f t="shared" si="1"/>
        <v>0</v>
      </c>
      <c r="M25" s="24">
        <f t="shared" si="1"/>
        <v>0</v>
      </c>
    </row>
    <row r="26" spans="2:13" ht="12.75">
      <c r="B26" s="451"/>
      <c r="C26" s="452"/>
      <c r="D26" s="17"/>
      <c r="E26" s="17"/>
      <c r="F26" s="17"/>
      <c r="G26" s="17"/>
      <c r="H26" s="17"/>
      <c r="I26" s="17"/>
      <c r="J26" s="17"/>
      <c r="K26" s="17"/>
      <c r="L26" s="17"/>
      <c r="M26" s="18"/>
    </row>
    <row r="27" spans="2:13" ht="13.5" thickBot="1">
      <c r="B27" s="489" t="s">
        <v>29</v>
      </c>
      <c r="C27" s="490"/>
      <c r="D27" s="230">
        <f>D16+D25</f>
        <v>0</v>
      </c>
      <c r="E27" s="230">
        <f aca="true" t="shared" si="2" ref="E27:L27">E16+E25</f>
        <v>0</v>
      </c>
      <c r="F27" s="230">
        <f t="shared" si="2"/>
        <v>0</v>
      </c>
      <c r="G27" s="230">
        <f t="shared" si="2"/>
        <v>0</v>
      </c>
      <c r="H27" s="230">
        <f t="shared" si="2"/>
        <v>0</v>
      </c>
      <c r="I27" s="230">
        <f t="shared" si="2"/>
        <v>0</v>
      </c>
      <c r="J27" s="230">
        <f t="shared" si="2"/>
        <v>0</v>
      </c>
      <c r="K27" s="230">
        <f t="shared" si="2"/>
        <v>0</v>
      </c>
      <c r="L27" s="230">
        <f t="shared" si="2"/>
        <v>0</v>
      </c>
      <c r="M27" s="231">
        <f>M16+M25</f>
        <v>0</v>
      </c>
    </row>
    <row r="28" spans="2:13" ht="13.5" thickTop="1">
      <c r="B28" s="440"/>
      <c r="C28" s="467"/>
      <c r="D28" s="17"/>
      <c r="E28" s="17"/>
      <c r="F28" s="17"/>
      <c r="G28" s="17"/>
      <c r="H28" s="17"/>
      <c r="I28" s="17"/>
      <c r="J28" s="17"/>
      <c r="K28" s="17"/>
      <c r="L28" s="17"/>
      <c r="M28" s="18"/>
    </row>
    <row r="29" spans="2:13" ht="12.75">
      <c r="B29" s="469" t="s">
        <v>31</v>
      </c>
      <c r="C29" s="485"/>
      <c r="D29" s="171"/>
      <c r="E29" s="171"/>
      <c r="F29" s="171"/>
      <c r="G29" s="171"/>
      <c r="H29" s="171"/>
      <c r="I29" s="171"/>
      <c r="J29" s="171"/>
      <c r="K29" s="171"/>
      <c r="L29" s="171"/>
      <c r="M29" s="172"/>
    </row>
    <row r="30" spans="2:15" ht="12.75">
      <c r="B30" s="449" t="s">
        <v>32</v>
      </c>
      <c r="C30" s="443"/>
      <c r="D30" s="17">
        <f>IF(ISBLANK('Cap Wks'!E9),"Missing value",'Cap Wks'!E9*-1)</f>
        <v>0</v>
      </c>
      <c r="E30" s="17">
        <f>IF(ISBLANK('Cap Wks'!F9),"Missing value",'Cap Wks'!F9*-1)</f>
        <v>0</v>
      </c>
      <c r="F30" s="17">
        <f>IF(ISBLANK('Cap Wks'!G9),"Missing value",'Cap Wks'!G9*-1)</f>
        <v>0</v>
      </c>
      <c r="G30" s="17">
        <f>IF(ISBLANK('Cap Wks'!H9),"Missing value",'Cap Wks'!H9*-1)</f>
        <v>0</v>
      </c>
      <c r="H30" s="17">
        <f>IF(ISBLANK('Cap Wks'!I9),"Missing value",'Cap Wks'!I9*-1)</f>
        <v>0</v>
      </c>
      <c r="I30" s="17">
        <f>IF(ISBLANK('Cap Wks'!J9),"Missing value",'Cap Wks'!J9*-1)</f>
        <v>0</v>
      </c>
      <c r="J30" s="17">
        <f>IF(ISBLANK('Cap Wks'!K9),"Missing value",'Cap Wks'!K9*-1)</f>
        <v>0</v>
      </c>
      <c r="K30" s="17">
        <f>IF(ISBLANK('Cap Wks'!L9),"Missing value",'Cap Wks'!L9*-1)</f>
        <v>0</v>
      </c>
      <c r="L30" s="17">
        <f>IF(ISBLANK('Cap Wks'!M9),"Missing value",'Cap Wks'!M9*-1)</f>
        <v>0</v>
      </c>
      <c r="M30" s="18">
        <f>IF(ISBLANK('Cap Wks'!N9),"Missing value",'Cap Wks'!N9*-1)</f>
        <v>0</v>
      </c>
      <c r="O30" s="211" t="s">
        <v>350</v>
      </c>
    </row>
    <row r="31" spans="2:15" ht="12.75">
      <c r="B31" s="449" t="s">
        <v>33</v>
      </c>
      <c r="C31" s="450"/>
      <c r="D31" s="17">
        <f>IF(OR(ISBLANK('Cap Wks'!E13),ISBLANK('Cap Wks'!E22),ISBLANK('Cap Wks'!E33),ISBLANK('Cap Wks'!E40)),"Value missing",(('Cap Wks'!E13-'Cap Wks'!E9)+'Cap Wks'!E22+'Cap Wks'!E33+'Cap Wks'!E40)*-1)</f>
        <v>0</v>
      </c>
      <c r="E31" s="17">
        <f>IF(OR(ISBLANK('Cap Wks'!F13),ISBLANK('Cap Wks'!F22),ISBLANK('Cap Wks'!F33),ISBLANK('Cap Wks'!F40)),"Value missing",(('Cap Wks'!F13-'Cap Wks'!F9)+'Cap Wks'!F22+'Cap Wks'!F33+'Cap Wks'!F40)*-1)</f>
        <v>0</v>
      </c>
      <c r="F31" s="17">
        <f>IF(OR(ISBLANK('Cap Wks'!G13),ISBLANK('Cap Wks'!G22),ISBLANK('Cap Wks'!G33),ISBLANK('Cap Wks'!G40)),"Value missing",(('Cap Wks'!G13-'Cap Wks'!G9)+'Cap Wks'!G22+'Cap Wks'!G33+'Cap Wks'!G40)*-1)</f>
        <v>0</v>
      </c>
      <c r="G31" s="17">
        <f>IF(OR(ISBLANK('Cap Wks'!H13),ISBLANK('Cap Wks'!H22),ISBLANK('Cap Wks'!H33),ISBLANK('Cap Wks'!H40)),"Value missing",(('Cap Wks'!H13-'Cap Wks'!H9)+'Cap Wks'!H22+'Cap Wks'!H33+'Cap Wks'!H40)*-1)</f>
        <v>0</v>
      </c>
      <c r="H31" s="17">
        <f>IF(OR(ISBLANK('Cap Wks'!I13),ISBLANK('Cap Wks'!I22),ISBLANK('Cap Wks'!I33),ISBLANK('Cap Wks'!I40)),"Value missing",(('Cap Wks'!I13-'Cap Wks'!I9)+'Cap Wks'!I22+'Cap Wks'!I33+'Cap Wks'!I40)*-1)</f>
        <v>0</v>
      </c>
      <c r="I31" s="17">
        <f>IF(OR(ISBLANK('Cap Wks'!J13),ISBLANK('Cap Wks'!J22),ISBLANK('Cap Wks'!J33),ISBLANK('Cap Wks'!J40)),"Value missing",(('Cap Wks'!J13-'Cap Wks'!J9)+'Cap Wks'!J22+'Cap Wks'!J33+'Cap Wks'!J40)*-1)</f>
        <v>0</v>
      </c>
      <c r="J31" s="17">
        <f>IF(OR(ISBLANK('Cap Wks'!K13),ISBLANK('Cap Wks'!K22),ISBLANK('Cap Wks'!K33),ISBLANK('Cap Wks'!K40)),"Value missing",(('Cap Wks'!K13-'Cap Wks'!K9)+'Cap Wks'!K22+'Cap Wks'!K33+'Cap Wks'!K40)*-1)</f>
        <v>0</v>
      </c>
      <c r="K31" s="17">
        <f>IF(OR(ISBLANK('Cap Wks'!L13),ISBLANK('Cap Wks'!L22),ISBLANK('Cap Wks'!L33),ISBLANK('Cap Wks'!L40)),"Value missing",(('Cap Wks'!L13-'Cap Wks'!L9)+'Cap Wks'!L22+'Cap Wks'!L33+'Cap Wks'!L40)*-1)</f>
        <v>0</v>
      </c>
      <c r="L31" s="17">
        <f>IF(OR(ISBLANK('Cap Wks'!M13),ISBLANK('Cap Wks'!M22),ISBLANK('Cap Wks'!M33),ISBLANK('Cap Wks'!M40)),"Value missing",(('Cap Wks'!M13-'Cap Wks'!M9)+'Cap Wks'!M22+'Cap Wks'!M33+'Cap Wks'!M40)*-1)</f>
        <v>0</v>
      </c>
      <c r="M31" s="18">
        <f>IF(OR(ISBLANK('Cap Wks'!N13),ISBLANK('Cap Wks'!N22),ISBLANK('Cap Wks'!N33),ISBLANK('Cap Wks'!N40)),"Value missing",(('Cap Wks'!N13-'Cap Wks'!N9)+'Cap Wks'!N22+'Cap Wks'!N33+'Cap Wks'!N40)*-1)</f>
        <v>0</v>
      </c>
      <c r="O31" s="211" t="s">
        <v>351</v>
      </c>
    </row>
    <row r="32" spans="2:15" ht="12.75">
      <c r="B32" s="449" t="s">
        <v>34</v>
      </c>
      <c r="C32" s="450"/>
      <c r="D32" s="17">
        <f>IF(OR(ISBLANK('Cap Wks'!E55),ISBLANK('Cap Wks'!E64)),"Value missing",('Cap Wks'!E55+'Cap Wks'!E64)*-1)</f>
        <v>0</v>
      </c>
      <c r="E32" s="17">
        <f>IF(OR(ISBLANK('Cap Wks'!F55),ISBLANK('Cap Wks'!F64)),"Value missing",('Cap Wks'!F55+'Cap Wks'!F64)*-1)</f>
        <v>0</v>
      </c>
      <c r="F32" s="17">
        <f>IF(OR(ISBLANK('Cap Wks'!G55),ISBLANK('Cap Wks'!G64)),"Value missing",('Cap Wks'!G55+'Cap Wks'!G64)*-1)</f>
        <v>0</v>
      </c>
      <c r="G32" s="17">
        <f>IF(OR(ISBLANK('Cap Wks'!H55),ISBLANK('Cap Wks'!H64)),"Value missing",('Cap Wks'!H55+'Cap Wks'!H64)*-1)</f>
        <v>0</v>
      </c>
      <c r="H32" s="17">
        <f>IF(OR(ISBLANK('Cap Wks'!I55),ISBLANK('Cap Wks'!I64)),"Value missing",('Cap Wks'!I55+'Cap Wks'!I64)*-1)</f>
        <v>0</v>
      </c>
      <c r="I32" s="17">
        <f>IF(OR(ISBLANK('Cap Wks'!J55),ISBLANK('Cap Wks'!J64)),"Value missing",('Cap Wks'!J55+'Cap Wks'!J64)*-1)</f>
        <v>0</v>
      </c>
      <c r="J32" s="17">
        <f>IF(OR(ISBLANK('Cap Wks'!K55),ISBLANK('Cap Wks'!K64)),"Value missing",('Cap Wks'!K55+'Cap Wks'!K64)*-1)</f>
        <v>0</v>
      </c>
      <c r="K32" s="17">
        <f>IF(OR(ISBLANK('Cap Wks'!L55),ISBLANK('Cap Wks'!L64)),"Value missing",('Cap Wks'!L55+'Cap Wks'!L64)*-1)</f>
        <v>0</v>
      </c>
      <c r="L32" s="17">
        <f>IF(OR(ISBLANK('Cap Wks'!M55),ISBLANK('Cap Wks'!M64)),"Value missing",('Cap Wks'!M55+'Cap Wks'!M64)*-1)</f>
        <v>0</v>
      </c>
      <c r="M32" s="18">
        <f>IF(OR(ISBLANK('Cap Wks'!N55),ISBLANK('Cap Wks'!N64)),"Value missing",('Cap Wks'!N55+'Cap Wks'!N64)*-1)</f>
        <v>0</v>
      </c>
      <c r="O32" s="211" t="s">
        <v>385</v>
      </c>
    </row>
    <row r="33" spans="2:13" ht="12.75">
      <c r="B33" s="449" t="s">
        <v>35</v>
      </c>
      <c r="C33" s="450"/>
      <c r="D33" s="186">
        <v>0</v>
      </c>
      <c r="E33" s="186">
        <v>0</v>
      </c>
      <c r="F33" s="186">
        <v>0</v>
      </c>
      <c r="G33" s="186">
        <v>0</v>
      </c>
      <c r="H33" s="186">
        <v>0</v>
      </c>
      <c r="I33" s="186">
        <v>0</v>
      </c>
      <c r="J33" s="186">
        <v>0</v>
      </c>
      <c r="K33" s="186">
        <v>0</v>
      </c>
      <c r="L33" s="186">
        <v>0</v>
      </c>
      <c r="M33" s="187">
        <v>0</v>
      </c>
    </row>
    <row r="34" spans="2:13" ht="12.75">
      <c r="B34" s="449" t="s">
        <v>36</v>
      </c>
      <c r="C34" s="450"/>
      <c r="D34" s="186">
        <v>0</v>
      </c>
      <c r="E34" s="186">
        <v>0</v>
      </c>
      <c r="F34" s="186">
        <v>0</v>
      </c>
      <c r="G34" s="186">
        <v>0</v>
      </c>
      <c r="H34" s="186">
        <v>0</v>
      </c>
      <c r="I34" s="186">
        <v>0</v>
      </c>
      <c r="J34" s="186">
        <v>0</v>
      </c>
      <c r="K34" s="186">
        <v>0</v>
      </c>
      <c r="L34" s="186">
        <v>0</v>
      </c>
      <c r="M34" s="187">
        <v>0</v>
      </c>
    </row>
    <row r="35" spans="2:15" ht="12.75">
      <c r="B35" s="449" t="s">
        <v>37</v>
      </c>
      <c r="C35" s="444"/>
      <c r="D35" s="29">
        <f>IF(ISBLANK('SCI-Prog'!D58),"Value missing",'SCI-Prog'!D58)</f>
        <v>0</v>
      </c>
      <c r="E35" s="29">
        <f>IF(ISBLANK('SCI-Prog'!E58),"Value missing",'SCI-Prog'!E58)</f>
        <v>0</v>
      </c>
      <c r="F35" s="29">
        <f>IF(ISBLANK('SCI-Prog'!F58),"Value missing",'SCI-Prog'!F58)</f>
        <v>0</v>
      </c>
      <c r="G35" s="29">
        <f>IF(ISBLANK('SCI-Prog'!G58),"Value missing",'SCI-Prog'!G58)</f>
        <v>0</v>
      </c>
      <c r="H35" s="29">
        <f>IF(ISBLANK('SCI-Prog'!H58),"Value missing",'SCI-Prog'!H58)</f>
        <v>0</v>
      </c>
      <c r="I35" s="29">
        <f>IF(ISBLANK('SCI-Prog'!I58),"Value missing",'SCI-Prog'!I58)</f>
        <v>0</v>
      </c>
      <c r="J35" s="29">
        <f>IF(ISBLANK('SCI-Prog'!J58),"Value missing",'SCI-Prog'!J58)</f>
        <v>0</v>
      </c>
      <c r="K35" s="29">
        <f>IF(ISBLANK('SCI-Prog'!K58),"Value missing",'SCI-Prog'!K58)</f>
        <v>0</v>
      </c>
      <c r="L35" s="144">
        <f>IF(ISBLANK('SCI-Prog'!L58),"Value missing",'SCI-Prog'!L58)</f>
        <v>0</v>
      </c>
      <c r="M35" s="145">
        <f>IF(ISBLANK('SCI-Prog'!M58),"Value missing",'SCI-Prog'!M58)</f>
        <v>0</v>
      </c>
      <c r="O35" s="211" t="s">
        <v>352</v>
      </c>
    </row>
    <row r="36" spans="2:15" ht="12.75">
      <c r="B36" s="471" t="s">
        <v>404</v>
      </c>
      <c r="C36" s="472"/>
      <c r="D36" s="32">
        <f>'Cap Wks'!E24+'Cap Wks'!E35+'Cap Wks'!E42</f>
        <v>0</v>
      </c>
      <c r="E36" s="32">
        <f>'Cap Wks'!F24+'Cap Wks'!F35+'Cap Wks'!F42</f>
        <v>0</v>
      </c>
      <c r="F36" s="32">
        <f>'Cap Wks'!G24+'Cap Wks'!G35+'Cap Wks'!G42</f>
        <v>0</v>
      </c>
      <c r="G36" s="32">
        <f>'Cap Wks'!H24+'Cap Wks'!H35+'Cap Wks'!H42</f>
        <v>0</v>
      </c>
      <c r="H36" s="32">
        <f>'Cap Wks'!I24+'Cap Wks'!I35+'Cap Wks'!I42</f>
        <v>0</v>
      </c>
      <c r="I36" s="32">
        <f>'Cap Wks'!J24+'Cap Wks'!J35+'Cap Wks'!J42</f>
        <v>0</v>
      </c>
      <c r="J36" s="32">
        <f>'Cap Wks'!K24+'Cap Wks'!K35+'Cap Wks'!K42</f>
        <v>0</v>
      </c>
      <c r="K36" s="32">
        <f>'Cap Wks'!L24+'Cap Wks'!L35+'Cap Wks'!L42</f>
        <v>0</v>
      </c>
      <c r="L36" s="32">
        <f>'Cap Wks'!M24+'Cap Wks'!M35+'Cap Wks'!M42</f>
        <v>0</v>
      </c>
      <c r="M36" s="33">
        <f>'Cap Wks'!N24+'Cap Wks'!N35+'Cap Wks'!N42</f>
        <v>0</v>
      </c>
      <c r="O36" s="212" t="s">
        <v>405</v>
      </c>
    </row>
    <row r="37" spans="2:15" ht="12.75">
      <c r="B37" s="471" t="s">
        <v>174</v>
      </c>
      <c r="C37" s="472"/>
      <c r="D37" s="30">
        <f>'Cap Wks'!E15</f>
        <v>0</v>
      </c>
      <c r="E37" s="30">
        <f>'Cap Wks'!F15</f>
        <v>0</v>
      </c>
      <c r="F37" s="30">
        <f>'Cap Wks'!G15</f>
        <v>0</v>
      </c>
      <c r="G37" s="30">
        <f>'Cap Wks'!H15</f>
        <v>0</v>
      </c>
      <c r="H37" s="30">
        <f>'Cap Wks'!I15</f>
        <v>0</v>
      </c>
      <c r="I37" s="30">
        <f>'Cap Wks'!J15</f>
        <v>0</v>
      </c>
      <c r="J37" s="30">
        <f>'Cap Wks'!K15</f>
        <v>0</v>
      </c>
      <c r="K37" s="30">
        <f>'Cap Wks'!L15</f>
        <v>0</v>
      </c>
      <c r="L37" s="30">
        <f>'Cap Wks'!M15</f>
        <v>0</v>
      </c>
      <c r="M37" s="31">
        <f>'Cap Wks'!N15</f>
        <v>0</v>
      </c>
      <c r="O37" s="212" t="s">
        <v>406</v>
      </c>
    </row>
    <row r="38" spans="2:13" ht="13.5" thickBot="1">
      <c r="B38" s="489" t="s">
        <v>38</v>
      </c>
      <c r="C38" s="490"/>
      <c r="D38" s="232">
        <f>SUM(D30:D37)</f>
        <v>0</v>
      </c>
      <c r="E38" s="232">
        <f aca="true" t="shared" si="3" ref="E38:L38">SUM(E30:E37)</f>
        <v>0</v>
      </c>
      <c r="F38" s="232">
        <f t="shared" si="3"/>
        <v>0</v>
      </c>
      <c r="G38" s="232">
        <f t="shared" si="3"/>
        <v>0</v>
      </c>
      <c r="H38" s="232">
        <f t="shared" si="3"/>
        <v>0</v>
      </c>
      <c r="I38" s="232">
        <f t="shared" si="3"/>
        <v>0</v>
      </c>
      <c r="J38" s="232">
        <f t="shared" si="3"/>
        <v>0</v>
      </c>
      <c r="K38" s="232">
        <f t="shared" si="3"/>
        <v>0</v>
      </c>
      <c r="L38" s="232">
        <f t="shared" si="3"/>
        <v>0</v>
      </c>
      <c r="M38" s="233">
        <f>SUM(M30:M37)</f>
        <v>0</v>
      </c>
    </row>
    <row r="39" spans="2:13" ht="13.5" thickTop="1">
      <c r="B39" s="453"/>
      <c r="C39" s="454"/>
      <c r="D39" s="17"/>
      <c r="E39" s="17"/>
      <c r="F39" s="17"/>
      <c r="G39" s="17"/>
      <c r="H39" s="17"/>
      <c r="I39" s="17"/>
      <c r="J39" s="17"/>
      <c r="K39" s="17"/>
      <c r="L39" s="17"/>
      <c r="M39" s="18"/>
    </row>
    <row r="40" spans="2:13" ht="12.75">
      <c r="B40" s="469" t="s">
        <v>39</v>
      </c>
      <c r="C40" s="470"/>
      <c r="D40" s="171"/>
      <c r="E40" s="171"/>
      <c r="F40" s="171"/>
      <c r="G40" s="171"/>
      <c r="H40" s="171"/>
      <c r="I40" s="171"/>
      <c r="J40" s="171"/>
      <c r="K40" s="171"/>
      <c r="L40" s="171"/>
      <c r="M40" s="172"/>
    </row>
    <row r="41" spans="2:15" ht="12.75">
      <c r="B41" s="449" t="s">
        <v>40</v>
      </c>
      <c r="C41" s="444"/>
      <c r="D41" s="196">
        <f>-Loans!D178</f>
        <v>0</v>
      </c>
      <c r="E41" s="196">
        <f>-Loans!E178</f>
        <v>0</v>
      </c>
      <c r="F41" s="196">
        <f>-Loans!F178</f>
        <v>0</v>
      </c>
      <c r="G41" s="196">
        <f>-Loans!G178</f>
        <v>0</v>
      </c>
      <c r="H41" s="196">
        <f>-Loans!H178</f>
        <v>0</v>
      </c>
      <c r="I41" s="196">
        <f>-Loans!I178</f>
        <v>0</v>
      </c>
      <c r="J41" s="196">
        <f>-Loans!J178</f>
        <v>0</v>
      </c>
      <c r="K41" s="196">
        <f>-Loans!K178</f>
        <v>0</v>
      </c>
      <c r="L41" s="196">
        <f>-Loans!L178</f>
        <v>0</v>
      </c>
      <c r="M41" s="198">
        <f>-Loans!M178</f>
        <v>0</v>
      </c>
      <c r="O41" s="211" t="s">
        <v>348</v>
      </c>
    </row>
    <row r="42" spans="2:15" ht="12.75">
      <c r="B42" s="449" t="s">
        <v>45</v>
      </c>
      <c r="C42" s="444"/>
      <c r="D42" s="29">
        <f>Loans!D78</f>
        <v>0</v>
      </c>
      <c r="E42" s="29">
        <f>Loans!E78</f>
        <v>0</v>
      </c>
      <c r="F42" s="29">
        <f>Loans!F78</f>
        <v>0</v>
      </c>
      <c r="G42" s="29">
        <f>Loans!G78</f>
        <v>0</v>
      </c>
      <c r="H42" s="29">
        <f>Loans!H78</f>
        <v>0</v>
      </c>
      <c r="I42" s="29">
        <f>Loans!I78</f>
        <v>0</v>
      </c>
      <c r="J42" s="29">
        <f>Loans!J78</f>
        <v>0</v>
      </c>
      <c r="K42" s="29">
        <f>Loans!K78</f>
        <v>0</v>
      </c>
      <c r="L42" s="29">
        <f>Loans!L78</f>
        <v>0</v>
      </c>
      <c r="M42" s="378">
        <f>Loans!M78</f>
        <v>0</v>
      </c>
      <c r="O42" s="211" t="s">
        <v>347</v>
      </c>
    </row>
    <row r="43" spans="2:15" ht="12.75">
      <c r="B43" s="449" t="s">
        <v>87</v>
      </c>
      <c r="C43" s="443"/>
      <c r="D43" s="383">
        <v>0</v>
      </c>
      <c r="E43" s="30">
        <f>Loans!E177</f>
        <v>0</v>
      </c>
      <c r="F43" s="30">
        <f>Loans!F177</f>
        <v>0</v>
      </c>
      <c r="G43" s="30">
        <f>Loans!G177</f>
        <v>0</v>
      </c>
      <c r="H43" s="30">
        <f>Loans!H177</f>
        <v>0</v>
      </c>
      <c r="I43" s="30">
        <f>Loans!I177</f>
        <v>0</v>
      </c>
      <c r="J43" s="30">
        <f>Loans!J177</f>
        <v>0</v>
      </c>
      <c r="K43" s="30">
        <f>Loans!K177</f>
        <v>0</v>
      </c>
      <c r="L43" s="30">
        <f>Loans!L177</f>
        <v>0</v>
      </c>
      <c r="M43" s="31">
        <f>Loans!M177</f>
        <v>0</v>
      </c>
      <c r="O43" s="211" t="s">
        <v>346</v>
      </c>
    </row>
    <row r="44" spans="2:13" ht="13.5" thickBot="1">
      <c r="B44" s="489" t="s">
        <v>41</v>
      </c>
      <c r="C44" s="490"/>
      <c r="D44" s="232">
        <f>SUM(D41:D43)</f>
        <v>0</v>
      </c>
      <c r="E44" s="232">
        <f aca="true" t="shared" si="4" ref="E44:M44">SUM(E41:E43)</f>
        <v>0</v>
      </c>
      <c r="F44" s="232">
        <f t="shared" si="4"/>
        <v>0</v>
      </c>
      <c r="G44" s="232">
        <f t="shared" si="4"/>
        <v>0</v>
      </c>
      <c r="H44" s="232">
        <f t="shared" si="4"/>
        <v>0</v>
      </c>
      <c r="I44" s="232">
        <f t="shared" si="4"/>
        <v>0</v>
      </c>
      <c r="J44" s="232">
        <f t="shared" si="4"/>
        <v>0</v>
      </c>
      <c r="K44" s="232">
        <f>SUM(K41:K43)</f>
        <v>0</v>
      </c>
      <c r="L44" s="232">
        <f t="shared" si="4"/>
        <v>0</v>
      </c>
      <c r="M44" s="233">
        <f t="shared" si="4"/>
        <v>0</v>
      </c>
    </row>
    <row r="45" spans="2:13" ht="13.5" thickTop="1">
      <c r="B45" s="473"/>
      <c r="C45" s="474"/>
      <c r="D45" s="30"/>
      <c r="E45" s="30"/>
      <c r="F45" s="30"/>
      <c r="G45" s="30"/>
      <c r="H45" s="30"/>
      <c r="I45" s="30"/>
      <c r="J45" s="30"/>
      <c r="K45" s="30"/>
      <c r="L45" s="30"/>
      <c r="M45" s="31"/>
    </row>
    <row r="46" spans="2:13" ht="12.75">
      <c r="B46" s="486" t="s">
        <v>42</v>
      </c>
      <c r="C46" s="450"/>
      <c r="D46" s="30">
        <f>D27+D38+D44</f>
        <v>0</v>
      </c>
      <c r="E46" s="30">
        <f aca="true" t="shared" si="5" ref="E46:M46">E27+E38+E44</f>
        <v>0</v>
      </c>
      <c r="F46" s="30">
        <f t="shared" si="5"/>
        <v>0</v>
      </c>
      <c r="G46" s="30">
        <f t="shared" si="5"/>
        <v>0</v>
      </c>
      <c r="H46" s="30">
        <f t="shared" si="5"/>
        <v>0</v>
      </c>
      <c r="I46" s="30">
        <f t="shared" si="5"/>
        <v>0</v>
      </c>
      <c r="J46" s="30">
        <f t="shared" si="5"/>
        <v>0</v>
      </c>
      <c r="K46" s="30">
        <f t="shared" si="5"/>
        <v>0</v>
      </c>
      <c r="L46" s="30">
        <f t="shared" si="5"/>
        <v>0</v>
      </c>
      <c r="M46" s="31">
        <f t="shared" si="5"/>
        <v>0</v>
      </c>
    </row>
    <row r="47" spans="2:13" ht="12.75">
      <c r="B47" s="449" t="s">
        <v>43</v>
      </c>
      <c r="C47" s="444"/>
      <c r="D47" s="241">
        <v>0</v>
      </c>
      <c r="E47" s="196">
        <f>D48</f>
        <v>0</v>
      </c>
      <c r="F47" s="196">
        <f aca="true" t="shared" si="6" ref="F47:M47">E48</f>
        <v>0</v>
      </c>
      <c r="G47" s="196">
        <f t="shared" si="6"/>
        <v>0</v>
      </c>
      <c r="H47" s="196">
        <f t="shared" si="6"/>
        <v>0</v>
      </c>
      <c r="I47" s="196">
        <f t="shared" si="6"/>
        <v>0</v>
      </c>
      <c r="J47" s="196">
        <f t="shared" si="6"/>
        <v>0</v>
      </c>
      <c r="K47" s="196">
        <f t="shared" si="6"/>
        <v>0</v>
      </c>
      <c r="L47" s="234">
        <f t="shared" si="6"/>
        <v>0</v>
      </c>
      <c r="M47" s="33">
        <f t="shared" si="6"/>
        <v>0</v>
      </c>
    </row>
    <row r="48" spans="2:13" s="212" customFormat="1" ht="13.5" thickBot="1">
      <c r="B48" s="487" t="s">
        <v>44</v>
      </c>
      <c r="C48" s="488"/>
      <c r="D48" s="238">
        <f>SUM(D46:D47)</f>
        <v>0</v>
      </c>
      <c r="E48" s="238">
        <f aca="true" t="shared" si="7" ref="E48:M48">SUM(E46:E47)</f>
        <v>0</v>
      </c>
      <c r="F48" s="238">
        <f t="shared" si="7"/>
        <v>0</v>
      </c>
      <c r="G48" s="238">
        <f t="shared" si="7"/>
        <v>0</v>
      </c>
      <c r="H48" s="238">
        <f t="shared" si="7"/>
        <v>0</v>
      </c>
      <c r="I48" s="238">
        <f t="shared" si="7"/>
        <v>0</v>
      </c>
      <c r="J48" s="238">
        <f t="shared" si="7"/>
        <v>0</v>
      </c>
      <c r="K48" s="238">
        <f t="shared" si="7"/>
        <v>0</v>
      </c>
      <c r="L48" s="239">
        <f t="shared" si="7"/>
        <v>0</v>
      </c>
      <c r="M48" s="240">
        <f t="shared" si="7"/>
        <v>0</v>
      </c>
    </row>
    <row r="49" spans="2:13" ht="14.25" thickBot="1" thickTop="1">
      <c r="B49" s="178"/>
      <c r="C49" s="179"/>
      <c r="D49" s="51"/>
      <c r="E49" s="51"/>
      <c r="F49" s="136"/>
      <c r="G49" s="136"/>
      <c r="H49" s="136"/>
      <c r="I49" s="136"/>
      <c r="J49" s="136"/>
      <c r="K49" s="136"/>
      <c r="L49" s="235"/>
      <c r="M49" s="236"/>
    </row>
    <row r="51" ht="12.75">
      <c r="D51" s="217"/>
    </row>
  </sheetData>
  <mergeCells count="42">
    <mergeCell ref="B48:C48"/>
    <mergeCell ref="B20:C20"/>
    <mergeCell ref="B21:C21"/>
    <mergeCell ref="B26:C26"/>
    <mergeCell ref="B27:C27"/>
    <mergeCell ref="B28:C28"/>
    <mergeCell ref="B44:C44"/>
    <mergeCell ref="B25:C25"/>
    <mergeCell ref="B37:C37"/>
    <mergeCell ref="B38:C38"/>
    <mergeCell ref="B47:C47"/>
    <mergeCell ref="B22:C22"/>
    <mergeCell ref="B23:C23"/>
    <mergeCell ref="B24:C24"/>
    <mergeCell ref="B29:C29"/>
    <mergeCell ref="B31:C31"/>
    <mergeCell ref="B32:C32"/>
    <mergeCell ref="B46:C46"/>
    <mergeCell ref="B39:C39"/>
    <mergeCell ref="B30:C30"/>
    <mergeCell ref="B2:M2"/>
    <mergeCell ref="B3:M3"/>
    <mergeCell ref="B4:M4"/>
    <mergeCell ref="B9:C9"/>
    <mergeCell ref="B7:C7"/>
    <mergeCell ref="B8:C8"/>
    <mergeCell ref="B10:C10"/>
    <mergeCell ref="B15:C15"/>
    <mergeCell ref="B16:C16"/>
    <mergeCell ref="B19:C19"/>
    <mergeCell ref="B11:C11"/>
    <mergeCell ref="B13:C13"/>
    <mergeCell ref="B18:C18"/>
    <mergeCell ref="B45:C45"/>
    <mergeCell ref="B41:C41"/>
    <mergeCell ref="B43:C43"/>
    <mergeCell ref="B35:C35"/>
    <mergeCell ref="B33:C33"/>
    <mergeCell ref="B34:C34"/>
    <mergeCell ref="B42:C42"/>
    <mergeCell ref="B40:C40"/>
    <mergeCell ref="B36:C36"/>
  </mergeCells>
  <printOptions horizontalCentered="1"/>
  <pageMargins left="0.7480314960629921" right="0.7480314960629921" top="0.984251968503937" bottom="0.984251968503937" header="0.5118110236220472" footer="0.5118110236220472"/>
  <pageSetup horizontalDpi="600" verticalDpi="600" orientation="landscape" paperSize="9" scale="80" r:id="rId1"/>
  <headerFooter alignWithMargins="0">
    <oddFooter>&amp;CPage &amp;P of &amp;N</oddFooter>
  </headerFooter>
  <rowBreaks count="1" manualBreakCount="1">
    <brk id="39" min="1" max="12" man="1"/>
  </rowBreaks>
</worksheet>
</file>

<file path=xl/worksheets/sheet6.xml><?xml version="1.0" encoding="utf-8"?>
<worksheet xmlns="http://schemas.openxmlformats.org/spreadsheetml/2006/main" xmlns:r="http://schemas.openxmlformats.org/officeDocument/2006/relationships">
  <dimension ref="B2:P67"/>
  <sheetViews>
    <sheetView showGridLines="0" zoomScaleSheetLayoutView="100" workbookViewId="0" topLeftCell="A1">
      <pane xSplit="4" ySplit="6" topLeftCell="E7" activePane="bottomRight" state="frozen"/>
      <selection pane="topLeft" activeCell="A1" sqref="A1"/>
      <selection pane="topRight" activeCell="E1" sqref="E1"/>
      <selection pane="bottomLeft" activeCell="A7" sqref="A7"/>
      <selection pane="bottomRight" activeCell="H46" sqref="H46"/>
    </sheetView>
  </sheetViews>
  <sheetFormatPr defaultColWidth="9.140625" defaultRowHeight="12.75"/>
  <cols>
    <col min="1" max="1" width="5.28125" style="211" customWidth="1"/>
    <col min="2" max="2" width="5.57421875" style="211" customWidth="1"/>
    <col min="3" max="3" width="30.28125" style="211" customWidth="1"/>
    <col min="4" max="4" width="11.00390625" style="211" customWidth="1"/>
    <col min="5" max="5" width="12.00390625" style="211" customWidth="1"/>
    <col min="6" max="6" width="11.00390625" style="211" customWidth="1"/>
    <col min="7" max="8" width="11.00390625" style="212" customWidth="1"/>
    <col min="9" max="13" width="11.57421875" style="212" bestFit="1" customWidth="1"/>
    <col min="14" max="14" width="13.28125" style="212" bestFit="1" customWidth="1"/>
    <col min="15" max="15" width="6.57421875" style="211" customWidth="1"/>
    <col min="16" max="16384" width="9.140625" style="211" customWidth="1"/>
  </cols>
  <sheetData>
    <row r="1" ht="13.5" thickBot="1"/>
    <row r="2" spans="2:14" ht="23.25">
      <c r="B2" s="491" t="s">
        <v>445</v>
      </c>
      <c r="C2" s="492"/>
      <c r="D2" s="492"/>
      <c r="E2" s="492"/>
      <c r="F2" s="492"/>
      <c r="G2" s="492"/>
      <c r="H2" s="492"/>
      <c r="I2" s="492"/>
      <c r="J2" s="492"/>
      <c r="K2" s="492"/>
      <c r="L2" s="492"/>
      <c r="M2" s="492"/>
      <c r="N2" s="493"/>
    </row>
    <row r="3" spans="2:14" ht="21">
      <c r="B3" s="477" t="s">
        <v>361</v>
      </c>
      <c r="C3" s="478"/>
      <c r="D3" s="478"/>
      <c r="E3" s="478"/>
      <c r="F3" s="478"/>
      <c r="G3" s="478"/>
      <c r="H3" s="478"/>
      <c r="I3" s="478"/>
      <c r="J3" s="478"/>
      <c r="K3" s="478"/>
      <c r="L3" s="478"/>
      <c r="M3" s="478"/>
      <c r="N3" s="479"/>
    </row>
    <row r="4" spans="2:14" ht="16.5" thickBot="1">
      <c r="B4" s="480"/>
      <c r="C4" s="481"/>
      <c r="D4" s="481"/>
      <c r="E4" s="481"/>
      <c r="F4" s="481"/>
      <c r="G4" s="481"/>
      <c r="H4" s="481"/>
      <c r="I4" s="481"/>
      <c r="J4" s="481"/>
      <c r="K4" s="481"/>
      <c r="L4" s="481"/>
      <c r="M4" s="481"/>
      <c r="N4" s="482"/>
    </row>
    <row r="5" spans="2:14" ht="12.75">
      <c r="B5" s="9"/>
      <c r="C5" s="10"/>
      <c r="D5" s="10"/>
      <c r="E5" s="214" t="s">
        <v>292</v>
      </c>
      <c r="F5" s="215" t="s">
        <v>293</v>
      </c>
      <c r="G5" s="215" t="s">
        <v>294</v>
      </c>
      <c r="H5" s="215" t="s">
        <v>295</v>
      </c>
      <c r="I5" s="214" t="s">
        <v>296</v>
      </c>
      <c r="J5" s="214" t="s">
        <v>297</v>
      </c>
      <c r="K5" s="214" t="s">
        <v>298</v>
      </c>
      <c r="L5" s="214" t="s">
        <v>299</v>
      </c>
      <c r="M5" s="424" t="s">
        <v>300</v>
      </c>
      <c r="N5" s="216" t="s">
        <v>444</v>
      </c>
    </row>
    <row r="6" spans="2:14" ht="13.5" thickBot="1">
      <c r="B6" s="11"/>
      <c r="C6" s="12"/>
      <c r="D6" s="12"/>
      <c r="E6" s="46" t="s">
        <v>96</v>
      </c>
      <c r="F6" s="46" t="s">
        <v>96</v>
      </c>
      <c r="G6" s="46" t="s">
        <v>96</v>
      </c>
      <c r="H6" s="46" t="s">
        <v>96</v>
      </c>
      <c r="I6" s="46" t="s">
        <v>96</v>
      </c>
      <c r="J6" s="46" t="s">
        <v>96</v>
      </c>
      <c r="K6" s="46" t="s">
        <v>96</v>
      </c>
      <c r="L6" s="46" t="s">
        <v>96</v>
      </c>
      <c r="M6" s="46" t="s">
        <v>96</v>
      </c>
      <c r="N6" s="154" t="s">
        <v>96</v>
      </c>
    </row>
    <row r="7" spans="2:14" ht="12.75">
      <c r="B7" s="483" t="s">
        <v>46</v>
      </c>
      <c r="C7" s="484"/>
      <c r="D7" s="164"/>
      <c r="E7" s="242"/>
      <c r="F7" s="242"/>
      <c r="G7" s="242"/>
      <c r="H7" s="242"/>
      <c r="I7" s="242"/>
      <c r="J7" s="242"/>
      <c r="K7" s="242"/>
      <c r="L7" s="242"/>
      <c r="M7" s="242"/>
      <c r="N7" s="243"/>
    </row>
    <row r="8" spans="2:14" ht="12.75">
      <c r="B8" s="475" t="s">
        <v>47</v>
      </c>
      <c r="C8" s="476"/>
      <c r="D8" s="167"/>
      <c r="E8" s="244"/>
      <c r="F8" s="244"/>
      <c r="G8" s="244"/>
      <c r="H8" s="244"/>
      <c r="I8" s="244"/>
      <c r="J8" s="244"/>
      <c r="K8" s="244"/>
      <c r="L8" s="244"/>
      <c r="M8" s="244"/>
      <c r="N8" s="245"/>
    </row>
    <row r="9" spans="2:16" ht="12.75">
      <c r="B9" s="449" t="s">
        <v>52</v>
      </c>
      <c r="C9" s="458"/>
      <c r="D9" s="246"/>
      <c r="E9" s="247">
        <f>SCF!D48</f>
        <v>0</v>
      </c>
      <c r="F9" s="247">
        <f>SCF!E48</f>
        <v>0</v>
      </c>
      <c r="G9" s="247">
        <f>SCF!F48</f>
        <v>0</v>
      </c>
      <c r="H9" s="247">
        <f>SCF!G48</f>
        <v>0</v>
      </c>
      <c r="I9" s="247">
        <f>SCF!H48</f>
        <v>0</v>
      </c>
      <c r="J9" s="247">
        <f>SCF!I48</f>
        <v>0</v>
      </c>
      <c r="K9" s="247">
        <f>SCF!J48</f>
        <v>0</v>
      </c>
      <c r="L9" s="247">
        <f>SCF!K48</f>
        <v>0</v>
      </c>
      <c r="M9" s="247">
        <f>SCF!L48</f>
        <v>0</v>
      </c>
      <c r="N9" s="248">
        <f>SCF!M48</f>
        <v>0</v>
      </c>
      <c r="P9" s="211" t="s">
        <v>349</v>
      </c>
    </row>
    <row r="10" spans="2:16" ht="12.75">
      <c r="B10" s="432" t="s">
        <v>49</v>
      </c>
      <c r="C10" s="443"/>
      <c r="D10" s="246"/>
      <c r="E10" s="188">
        <v>0</v>
      </c>
      <c r="F10" s="188">
        <v>0</v>
      </c>
      <c r="G10" s="188">
        <v>0</v>
      </c>
      <c r="H10" s="188">
        <v>0</v>
      </c>
      <c r="I10" s="188">
        <v>0</v>
      </c>
      <c r="J10" s="188">
        <v>0</v>
      </c>
      <c r="K10" s="188">
        <v>0</v>
      </c>
      <c r="L10" s="188">
        <v>0</v>
      </c>
      <c r="M10" s="188">
        <v>0</v>
      </c>
      <c r="N10" s="194">
        <v>0</v>
      </c>
      <c r="P10" s="212"/>
    </row>
    <row r="11" spans="2:16" ht="12.75">
      <c r="B11" s="449" t="s">
        <v>50</v>
      </c>
      <c r="C11" s="450"/>
      <c r="D11" s="319"/>
      <c r="E11" s="188">
        <v>0</v>
      </c>
      <c r="F11" s="188">
        <v>0</v>
      </c>
      <c r="G11" s="188">
        <v>0</v>
      </c>
      <c r="H11" s="188">
        <v>0</v>
      </c>
      <c r="I11" s="188">
        <v>0</v>
      </c>
      <c r="J11" s="188">
        <v>0</v>
      </c>
      <c r="K11" s="188">
        <v>0</v>
      </c>
      <c r="L11" s="188">
        <v>0</v>
      </c>
      <c r="M11" s="188">
        <v>0</v>
      </c>
      <c r="N11" s="194">
        <v>0</v>
      </c>
      <c r="P11" s="212"/>
    </row>
    <row r="12" spans="2:14" ht="12.75">
      <c r="B12" s="169" t="s">
        <v>276</v>
      </c>
      <c r="C12" s="320"/>
      <c r="D12" s="321"/>
      <c r="E12" s="188">
        <v>0</v>
      </c>
      <c r="F12" s="188">
        <v>0</v>
      </c>
      <c r="G12" s="188">
        <v>0</v>
      </c>
      <c r="H12" s="188">
        <v>0</v>
      </c>
      <c r="I12" s="188">
        <v>0</v>
      </c>
      <c r="J12" s="188">
        <v>0</v>
      </c>
      <c r="K12" s="188">
        <v>0</v>
      </c>
      <c r="L12" s="188">
        <v>0</v>
      </c>
      <c r="M12" s="188">
        <v>0</v>
      </c>
      <c r="N12" s="194">
        <v>0</v>
      </c>
    </row>
    <row r="13" spans="2:14" ht="12.75">
      <c r="B13" s="453" t="s">
        <v>51</v>
      </c>
      <c r="C13" s="442"/>
      <c r="D13" s="249"/>
      <c r="E13" s="27">
        <f>SUM(E9:E12)</f>
        <v>0</v>
      </c>
      <c r="F13" s="27">
        <f aca="true" t="shared" si="0" ref="F13:M13">SUM(F9:F12)</f>
        <v>0</v>
      </c>
      <c r="G13" s="27">
        <f t="shared" si="0"/>
        <v>0</v>
      </c>
      <c r="H13" s="27">
        <f t="shared" si="0"/>
        <v>0</v>
      </c>
      <c r="I13" s="27">
        <f t="shared" si="0"/>
        <v>0</v>
      </c>
      <c r="J13" s="27">
        <f t="shared" si="0"/>
        <v>0</v>
      </c>
      <c r="K13" s="27">
        <f t="shared" si="0"/>
        <v>0</v>
      </c>
      <c r="L13" s="27">
        <f t="shared" si="0"/>
        <v>0</v>
      </c>
      <c r="M13" s="27">
        <f t="shared" si="0"/>
        <v>0</v>
      </c>
      <c r="N13" s="28">
        <f>SUM(N9:N12)</f>
        <v>0</v>
      </c>
    </row>
    <row r="14" spans="2:14" ht="12.75">
      <c r="B14" s="19"/>
      <c r="C14" s="20"/>
      <c r="D14" s="249"/>
      <c r="E14" s="17"/>
      <c r="F14" s="17"/>
      <c r="G14" s="17"/>
      <c r="H14" s="17"/>
      <c r="I14" s="17"/>
      <c r="J14" s="17"/>
      <c r="K14" s="17"/>
      <c r="L14" s="17"/>
      <c r="M14" s="17"/>
      <c r="N14" s="18"/>
    </row>
    <row r="15" spans="2:14" s="53" customFormat="1" ht="12.75">
      <c r="B15" s="475" t="s">
        <v>48</v>
      </c>
      <c r="C15" s="476"/>
      <c r="D15" s="250"/>
      <c r="E15" s="250"/>
      <c r="F15" s="250"/>
      <c r="G15" s="250"/>
      <c r="H15" s="250"/>
      <c r="I15" s="250"/>
      <c r="J15" s="250"/>
      <c r="K15" s="250"/>
      <c r="L15" s="250"/>
      <c r="M15" s="250"/>
      <c r="N15" s="251"/>
    </row>
    <row r="16" spans="2:14" ht="12.75">
      <c r="B16" s="494" t="s">
        <v>49</v>
      </c>
      <c r="C16" s="443"/>
      <c r="D16" s="252"/>
      <c r="E16" s="253">
        <v>0</v>
      </c>
      <c r="F16" s="253">
        <v>0</v>
      </c>
      <c r="G16" s="253">
        <v>0</v>
      </c>
      <c r="H16" s="253">
        <v>0</v>
      </c>
      <c r="I16" s="253">
        <v>0</v>
      </c>
      <c r="J16" s="253">
        <v>0</v>
      </c>
      <c r="K16" s="253">
        <v>0</v>
      </c>
      <c r="L16" s="253">
        <v>0</v>
      </c>
      <c r="M16" s="253">
        <v>0</v>
      </c>
      <c r="N16" s="254">
        <v>0</v>
      </c>
    </row>
    <row r="17" spans="2:14" ht="12.75">
      <c r="B17" s="449" t="s">
        <v>50</v>
      </c>
      <c r="C17" s="450"/>
      <c r="D17" s="319"/>
      <c r="E17" s="188">
        <v>0</v>
      </c>
      <c r="F17" s="188">
        <v>0</v>
      </c>
      <c r="G17" s="188">
        <v>0</v>
      </c>
      <c r="H17" s="188">
        <v>0</v>
      </c>
      <c r="I17" s="188">
        <v>0</v>
      </c>
      <c r="J17" s="188">
        <v>0</v>
      </c>
      <c r="K17" s="188">
        <v>0</v>
      </c>
      <c r="L17" s="188">
        <v>0</v>
      </c>
      <c r="M17" s="188">
        <v>0</v>
      </c>
      <c r="N17" s="194">
        <v>0</v>
      </c>
    </row>
    <row r="18" spans="2:16" ht="12.75">
      <c r="B18" s="449" t="s">
        <v>53</v>
      </c>
      <c r="C18" s="450"/>
      <c r="D18" s="319"/>
      <c r="E18" s="255">
        <f>IF(ISBLANK(Depreciation!E52),"Missing value",Depreciation!E52)</f>
        <v>0</v>
      </c>
      <c r="F18" s="255">
        <f>IF(ISBLANK(Depreciation!F52),"Missing value",Depreciation!F52)</f>
        <v>0</v>
      </c>
      <c r="G18" s="255">
        <f>IF(ISBLANK(Depreciation!G52),"Missing value",Depreciation!G52)</f>
        <v>0</v>
      </c>
      <c r="H18" s="255">
        <f>IF(ISBLANK(Depreciation!H52),"Missing value",Depreciation!H52)</f>
        <v>0</v>
      </c>
      <c r="I18" s="255">
        <f>IF(ISBLANK(Depreciation!I52),"Missing value",Depreciation!I52)</f>
        <v>0</v>
      </c>
      <c r="J18" s="255">
        <f>IF(ISBLANK(Depreciation!J52),"Missing value",Depreciation!J52)</f>
        <v>0</v>
      </c>
      <c r="K18" s="255" t="e">
        <f>IF(ISBLANK(Depreciation!K52),"Missing value",Depreciation!K52)</f>
        <v>#DIV/0!</v>
      </c>
      <c r="L18" s="255" t="e">
        <f>IF(ISBLANK(Depreciation!L52),"Missing value",Depreciation!L52)</f>
        <v>#DIV/0!</v>
      </c>
      <c r="M18" s="255" t="e">
        <f>IF(ISBLANK(Depreciation!M52),"Missing value",Depreciation!M52)</f>
        <v>#DIV/0!</v>
      </c>
      <c r="N18" s="379" t="e">
        <f>IF(ISBLANK(Depreciation!N52),"Missing value",Depreciation!N52)</f>
        <v>#DIV/0!</v>
      </c>
      <c r="P18" s="211" t="s">
        <v>388</v>
      </c>
    </row>
    <row r="19" spans="2:16" ht="12.75">
      <c r="B19" s="445" t="s">
        <v>54</v>
      </c>
      <c r="C19" s="495"/>
      <c r="D19" s="321"/>
      <c r="E19" s="2">
        <f>IF(ISBLANK(Depreciation!E62),"Missing value",Depreciation!E62)</f>
        <v>0</v>
      </c>
      <c r="F19" s="2" t="e">
        <f>IF(ISBLANK(Depreciation!F62),"Missing value",Depreciation!F62)</f>
        <v>#DIV/0!</v>
      </c>
      <c r="G19" s="2" t="e">
        <f>IF(ISBLANK(Depreciation!G62),"Missing value",Depreciation!G62)</f>
        <v>#DIV/0!</v>
      </c>
      <c r="H19" s="2" t="e">
        <f>IF(ISBLANK(Depreciation!H62),"Missing value",Depreciation!H62)</f>
        <v>#DIV/0!</v>
      </c>
      <c r="I19" s="2" t="e">
        <f>IF(ISBLANK(Depreciation!I62),"Missing value",Depreciation!I62)</f>
        <v>#DIV/0!</v>
      </c>
      <c r="J19" s="2" t="e">
        <f>IF(ISBLANK(Depreciation!J62),"Missing value",Depreciation!J62)</f>
        <v>#DIV/0!</v>
      </c>
      <c r="K19" s="2" t="e">
        <f>IF(ISBLANK(Depreciation!K62),"Missing value",Depreciation!K62)</f>
        <v>#DIV/0!</v>
      </c>
      <c r="L19" s="2" t="e">
        <f>IF(ISBLANK(Depreciation!L62),"Missing value",Depreciation!L62)</f>
        <v>#DIV/0!</v>
      </c>
      <c r="M19" s="2" t="e">
        <f>IF(ISBLANK(Depreciation!M62),"Missing value",Depreciation!M62)</f>
        <v>#DIV/0!</v>
      </c>
      <c r="N19" s="7" t="e">
        <f>IF(ISBLANK(Depreciation!N62),"Missing value",Depreciation!N62)</f>
        <v>#DIV/0!</v>
      </c>
      <c r="P19" s="211" t="s">
        <v>389</v>
      </c>
    </row>
    <row r="20" spans="2:14" ht="12.75">
      <c r="B20" s="453" t="s">
        <v>55</v>
      </c>
      <c r="C20" s="442"/>
      <c r="D20" s="249"/>
      <c r="E20" s="27">
        <f>SUM(E16:E19)</f>
        <v>0</v>
      </c>
      <c r="F20" s="27" t="e">
        <f aca="true" t="shared" si="1" ref="F20:M20">SUM(F16:F19)</f>
        <v>#DIV/0!</v>
      </c>
      <c r="G20" s="27" t="e">
        <f t="shared" si="1"/>
        <v>#DIV/0!</v>
      </c>
      <c r="H20" s="27" t="e">
        <f t="shared" si="1"/>
        <v>#DIV/0!</v>
      </c>
      <c r="I20" s="27" t="e">
        <f t="shared" si="1"/>
        <v>#DIV/0!</v>
      </c>
      <c r="J20" s="27" t="e">
        <f t="shared" si="1"/>
        <v>#DIV/0!</v>
      </c>
      <c r="K20" s="27" t="e">
        <f t="shared" si="1"/>
        <v>#DIV/0!</v>
      </c>
      <c r="L20" s="27" t="e">
        <f t="shared" si="1"/>
        <v>#DIV/0!</v>
      </c>
      <c r="M20" s="27" t="e">
        <f t="shared" si="1"/>
        <v>#DIV/0!</v>
      </c>
      <c r="N20" s="28" t="e">
        <f>SUM(N16:N19)</f>
        <v>#DIV/0!</v>
      </c>
    </row>
    <row r="21" spans="2:14" ht="12.75">
      <c r="B21" s="159"/>
      <c r="C21" s="269"/>
      <c r="D21" s="270"/>
      <c r="E21" s="17"/>
      <c r="F21" s="17"/>
      <c r="G21" s="17"/>
      <c r="H21" s="17"/>
      <c r="I21" s="17"/>
      <c r="J21" s="17"/>
      <c r="K21" s="17"/>
      <c r="L21" s="17"/>
      <c r="M21" s="17"/>
      <c r="N21" s="18"/>
    </row>
    <row r="22" spans="2:14" ht="13.5" thickBot="1">
      <c r="B22" s="497" t="s">
        <v>302</v>
      </c>
      <c r="C22" s="498"/>
      <c r="D22" s="271"/>
      <c r="E22" s="232">
        <f>E13+E20</f>
        <v>0</v>
      </c>
      <c r="F22" s="232" t="e">
        <f aca="true" t="shared" si="2" ref="F22:M22">F13+F20</f>
        <v>#DIV/0!</v>
      </c>
      <c r="G22" s="232" t="e">
        <f t="shared" si="2"/>
        <v>#DIV/0!</v>
      </c>
      <c r="H22" s="232" t="e">
        <f t="shared" si="2"/>
        <v>#DIV/0!</v>
      </c>
      <c r="I22" s="232" t="e">
        <f t="shared" si="2"/>
        <v>#DIV/0!</v>
      </c>
      <c r="J22" s="232" t="e">
        <f t="shared" si="2"/>
        <v>#DIV/0!</v>
      </c>
      <c r="K22" s="232" t="e">
        <f>K13+K20</f>
        <v>#DIV/0!</v>
      </c>
      <c r="L22" s="232" t="e">
        <f t="shared" si="2"/>
        <v>#DIV/0!</v>
      </c>
      <c r="M22" s="232" t="e">
        <f t="shared" si="2"/>
        <v>#DIV/0!</v>
      </c>
      <c r="N22" s="233" t="e">
        <f>N13+N20</f>
        <v>#DIV/0!</v>
      </c>
    </row>
    <row r="23" spans="2:14" ht="13.5" thickTop="1">
      <c r="B23" s="19"/>
      <c r="C23" s="20"/>
      <c r="D23" s="249"/>
      <c r="E23" s="17"/>
      <c r="F23" s="17"/>
      <c r="G23" s="17"/>
      <c r="H23" s="17"/>
      <c r="I23" s="17"/>
      <c r="J23" s="17"/>
      <c r="K23" s="17"/>
      <c r="L23" s="17"/>
      <c r="M23" s="17"/>
      <c r="N23" s="18"/>
    </row>
    <row r="24" spans="2:14" s="53" customFormat="1" ht="12.75">
      <c r="B24" s="469" t="s">
        <v>58</v>
      </c>
      <c r="C24" s="470"/>
      <c r="D24" s="250"/>
      <c r="E24" s="250"/>
      <c r="F24" s="250"/>
      <c r="G24" s="250"/>
      <c r="H24" s="250"/>
      <c r="I24" s="250"/>
      <c r="J24" s="250"/>
      <c r="K24" s="250"/>
      <c r="L24" s="250"/>
      <c r="M24" s="250"/>
      <c r="N24" s="251"/>
    </row>
    <row r="25" spans="2:14" s="53" customFormat="1" ht="12.75">
      <c r="B25" s="475" t="s">
        <v>57</v>
      </c>
      <c r="C25" s="476"/>
      <c r="D25" s="250"/>
      <c r="E25" s="250"/>
      <c r="F25" s="250"/>
      <c r="G25" s="250"/>
      <c r="H25" s="250"/>
      <c r="I25" s="250"/>
      <c r="J25" s="250"/>
      <c r="K25" s="250"/>
      <c r="L25" s="250"/>
      <c r="M25" s="250"/>
      <c r="N25" s="251"/>
    </row>
    <row r="26" spans="2:14" ht="12.75">
      <c r="B26" s="449" t="s">
        <v>60</v>
      </c>
      <c r="C26" s="458"/>
      <c r="D26" s="246"/>
      <c r="E26" s="253">
        <v>0</v>
      </c>
      <c r="F26" s="253">
        <v>0</v>
      </c>
      <c r="G26" s="253">
        <v>0</v>
      </c>
      <c r="H26" s="253">
        <v>0</v>
      </c>
      <c r="I26" s="253">
        <v>0</v>
      </c>
      <c r="J26" s="253">
        <v>0</v>
      </c>
      <c r="K26" s="253">
        <v>0</v>
      </c>
      <c r="L26" s="253">
        <v>0</v>
      </c>
      <c r="M26" s="253">
        <v>0</v>
      </c>
      <c r="N26" s="254">
        <v>0</v>
      </c>
    </row>
    <row r="27" spans="2:16" s="212" customFormat="1" ht="12.75">
      <c r="B27" s="496" t="s">
        <v>61</v>
      </c>
      <c r="C27" s="472"/>
      <c r="D27" s="252"/>
      <c r="E27" s="40">
        <f>IF(ISBLANK(Loans!D178),"Missing value",Loans!E178)</f>
        <v>0</v>
      </c>
      <c r="F27" s="40">
        <f>IF(ISBLANK(Loans!E178),"Missing value",Loans!F178)</f>
        <v>0</v>
      </c>
      <c r="G27" s="40">
        <f>IF(ISBLANK(Loans!F178),"Missing value",Loans!G178)</f>
        <v>0</v>
      </c>
      <c r="H27" s="40">
        <f>IF(ISBLANK(Loans!G178),"Missing value",Loans!H178)</f>
        <v>0</v>
      </c>
      <c r="I27" s="40">
        <f>IF(ISBLANK(Loans!H178),"Missing value",Loans!I178)</f>
        <v>0</v>
      </c>
      <c r="J27" s="40">
        <f>IF(ISBLANK(Loans!I178),"Missing value",Loans!J178)</f>
        <v>0</v>
      </c>
      <c r="K27" s="40">
        <f>IF(ISBLANK(Loans!J178),"Missing value",Loans!K178)</f>
        <v>0</v>
      </c>
      <c r="L27" s="40">
        <f>IF(ISBLANK(Loans!K178),"Missing value",Loans!L178)</f>
        <v>0</v>
      </c>
      <c r="M27" s="40">
        <f>IF(ISBLANK(Loans!L178),"Missing value",Loans!M178)</f>
        <v>0</v>
      </c>
      <c r="N27" s="254">
        <v>0</v>
      </c>
      <c r="P27" s="212" t="s">
        <v>354</v>
      </c>
    </row>
    <row r="28" spans="2:16" ht="12.75">
      <c r="B28" s="445" t="s">
        <v>62</v>
      </c>
      <c r="C28" s="495"/>
      <c r="D28" s="321"/>
      <c r="E28" s="188">
        <v>0</v>
      </c>
      <c r="F28" s="188">
        <v>0</v>
      </c>
      <c r="G28" s="188">
        <v>0</v>
      </c>
      <c r="H28" s="188">
        <v>0</v>
      </c>
      <c r="I28" s="188">
        <v>0</v>
      </c>
      <c r="J28" s="188">
        <v>0</v>
      </c>
      <c r="K28" s="188">
        <v>0</v>
      </c>
      <c r="L28" s="188">
        <v>0</v>
      </c>
      <c r="M28" s="188">
        <v>0</v>
      </c>
      <c r="N28" s="194">
        <v>0</v>
      </c>
      <c r="P28" s="212"/>
    </row>
    <row r="29" spans="2:14" ht="12.75">
      <c r="B29" s="453" t="s">
        <v>63</v>
      </c>
      <c r="C29" s="442"/>
      <c r="D29" s="249"/>
      <c r="E29" s="27">
        <f>SUM(E26:E28)</f>
        <v>0</v>
      </c>
      <c r="F29" s="27">
        <f aca="true" t="shared" si="3" ref="F29:N29">SUM(F26:F28)</f>
        <v>0</v>
      </c>
      <c r="G29" s="27">
        <f t="shared" si="3"/>
        <v>0</v>
      </c>
      <c r="H29" s="27">
        <f t="shared" si="3"/>
        <v>0</v>
      </c>
      <c r="I29" s="27">
        <f t="shared" si="3"/>
        <v>0</v>
      </c>
      <c r="J29" s="27">
        <f t="shared" si="3"/>
        <v>0</v>
      </c>
      <c r="K29" s="27">
        <f t="shared" si="3"/>
        <v>0</v>
      </c>
      <c r="L29" s="27">
        <f t="shared" si="3"/>
        <v>0</v>
      </c>
      <c r="M29" s="27">
        <f t="shared" si="3"/>
        <v>0</v>
      </c>
      <c r="N29" s="28">
        <f t="shared" si="3"/>
        <v>0</v>
      </c>
    </row>
    <row r="30" spans="2:14" ht="12.75">
      <c r="B30" s="19"/>
      <c r="C30" s="20"/>
      <c r="D30" s="249"/>
      <c r="E30" s="17"/>
      <c r="F30" s="17"/>
      <c r="G30" s="17"/>
      <c r="H30" s="17"/>
      <c r="I30" s="17"/>
      <c r="J30" s="17"/>
      <c r="K30" s="17"/>
      <c r="L30" s="17"/>
      <c r="M30" s="17"/>
      <c r="N30" s="18"/>
    </row>
    <row r="31" spans="2:14" s="53" customFormat="1" ht="12.75">
      <c r="B31" s="475" t="s">
        <v>59</v>
      </c>
      <c r="C31" s="476"/>
      <c r="D31" s="250"/>
      <c r="E31" s="250"/>
      <c r="F31" s="250"/>
      <c r="G31" s="250"/>
      <c r="H31" s="250"/>
      <c r="I31" s="250"/>
      <c r="J31" s="250"/>
      <c r="K31" s="250"/>
      <c r="L31" s="250"/>
      <c r="M31" s="250"/>
      <c r="N31" s="251"/>
    </row>
    <row r="32" spans="2:14" s="53" customFormat="1" ht="12.75">
      <c r="B32" s="384"/>
      <c r="C32" s="385"/>
      <c r="D32" s="250"/>
      <c r="E32" s="250"/>
      <c r="F32" s="250"/>
      <c r="G32" s="250"/>
      <c r="H32" s="250"/>
      <c r="I32" s="250"/>
      <c r="J32" s="250"/>
      <c r="K32" s="250"/>
      <c r="L32" s="250"/>
      <c r="M32" s="250"/>
      <c r="N32" s="251"/>
    </row>
    <row r="33" spans="2:16" ht="12.75">
      <c r="B33" s="494" t="s">
        <v>68</v>
      </c>
      <c r="C33" s="443"/>
      <c r="D33" s="246"/>
      <c r="E33" s="247">
        <f>Loans!D179-SFP!E27</f>
        <v>0</v>
      </c>
      <c r="F33" s="247">
        <f>Loans!E179-SFP!F27</f>
        <v>0</v>
      </c>
      <c r="G33" s="247">
        <f>Loans!F179-SFP!G27</f>
        <v>0</v>
      </c>
      <c r="H33" s="247">
        <f>Loans!G179-SFP!H27</f>
        <v>0</v>
      </c>
      <c r="I33" s="247">
        <f>Loans!H179-SFP!I27</f>
        <v>0</v>
      </c>
      <c r="J33" s="247">
        <f>Loans!I179-SFP!J27</f>
        <v>0</v>
      </c>
      <c r="K33" s="247">
        <f>Loans!J179-SFP!K27</f>
        <v>0</v>
      </c>
      <c r="L33" s="247">
        <f>Loans!K179-SFP!L27</f>
        <v>0</v>
      </c>
      <c r="M33" s="247">
        <f>Loans!L179-SFP!M27</f>
        <v>0</v>
      </c>
      <c r="N33" s="248">
        <f>Loans!M179-SFP!N27</f>
        <v>0</v>
      </c>
      <c r="P33" s="211" t="s">
        <v>353</v>
      </c>
    </row>
    <row r="34" spans="2:16" ht="12.75">
      <c r="B34" s="445" t="s">
        <v>62</v>
      </c>
      <c r="C34" s="495"/>
      <c r="D34" s="322"/>
      <c r="E34" s="188">
        <v>0</v>
      </c>
      <c r="F34" s="188">
        <v>0</v>
      </c>
      <c r="G34" s="188">
        <v>0</v>
      </c>
      <c r="H34" s="188">
        <v>0</v>
      </c>
      <c r="I34" s="188">
        <v>0</v>
      </c>
      <c r="J34" s="188">
        <v>0</v>
      </c>
      <c r="K34" s="188">
        <v>0</v>
      </c>
      <c r="L34" s="188">
        <v>0</v>
      </c>
      <c r="M34" s="201">
        <v>0</v>
      </c>
      <c r="N34" s="203">
        <v>0</v>
      </c>
      <c r="P34" s="212"/>
    </row>
    <row r="35" spans="2:14" ht="12.75">
      <c r="B35" s="453" t="s">
        <v>64</v>
      </c>
      <c r="C35" s="442"/>
      <c r="D35" s="249"/>
      <c r="E35" s="27">
        <f>SUM(E33:E34)</f>
        <v>0</v>
      </c>
      <c r="F35" s="27">
        <f>SUM(F33:F34)</f>
        <v>0</v>
      </c>
      <c r="G35" s="27">
        <f>SUM(G33:G34)</f>
        <v>0</v>
      </c>
      <c r="H35" s="27">
        <f aca="true" t="shared" si="4" ref="H35:M35">SUM(H33:H34)</f>
        <v>0</v>
      </c>
      <c r="I35" s="27">
        <f t="shared" si="4"/>
        <v>0</v>
      </c>
      <c r="J35" s="27">
        <f t="shared" si="4"/>
        <v>0</v>
      </c>
      <c r="K35" s="27">
        <f t="shared" si="4"/>
        <v>0</v>
      </c>
      <c r="L35" s="27">
        <f t="shared" si="4"/>
        <v>0</v>
      </c>
      <c r="M35" s="27">
        <f t="shared" si="4"/>
        <v>0</v>
      </c>
      <c r="N35" s="28">
        <f>SUM(N33:N34)</f>
        <v>0</v>
      </c>
    </row>
    <row r="36" spans="2:14" ht="12.75">
      <c r="B36" s="19"/>
      <c r="C36" s="20"/>
      <c r="D36" s="249"/>
      <c r="E36" s="17"/>
      <c r="F36" s="17"/>
      <c r="G36" s="17"/>
      <c r="H36" s="17"/>
      <c r="I36" s="17"/>
      <c r="J36" s="17"/>
      <c r="K36" s="17"/>
      <c r="L36" s="17"/>
      <c r="M36" s="17"/>
      <c r="N36" s="18"/>
    </row>
    <row r="37" spans="2:14" ht="13.5" thickBot="1">
      <c r="B37" s="497" t="s">
        <v>303</v>
      </c>
      <c r="C37" s="498"/>
      <c r="D37" s="271"/>
      <c r="E37" s="232">
        <f>E29+E35</f>
        <v>0</v>
      </c>
      <c r="F37" s="232">
        <f aca="true" t="shared" si="5" ref="F37:M37">F29+F35</f>
        <v>0</v>
      </c>
      <c r="G37" s="232">
        <f t="shared" si="5"/>
        <v>0</v>
      </c>
      <c r="H37" s="232">
        <f t="shared" si="5"/>
        <v>0</v>
      </c>
      <c r="I37" s="232">
        <f t="shared" si="5"/>
        <v>0</v>
      </c>
      <c r="J37" s="232">
        <f t="shared" si="5"/>
        <v>0</v>
      </c>
      <c r="K37" s="232">
        <f t="shared" si="5"/>
        <v>0</v>
      </c>
      <c r="L37" s="232">
        <f t="shared" si="5"/>
        <v>0</v>
      </c>
      <c r="M37" s="232">
        <f t="shared" si="5"/>
        <v>0</v>
      </c>
      <c r="N37" s="233">
        <f>N29+N35</f>
        <v>0</v>
      </c>
    </row>
    <row r="38" spans="2:14" ht="13.5" thickTop="1">
      <c r="B38" s="19"/>
      <c r="C38" s="20"/>
      <c r="D38" s="249"/>
      <c r="E38" s="17"/>
      <c r="F38" s="17"/>
      <c r="G38" s="17"/>
      <c r="H38" s="17"/>
      <c r="I38" s="17"/>
      <c r="J38" s="17"/>
      <c r="K38" s="17"/>
      <c r="L38" s="17"/>
      <c r="M38" s="17"/>
      <c r="N38" s="18"/>
    </row>
    <row r="39" spans="2:14" ht="13.5" thickBot="1">
      <c r="B39" s="499" t="s">
        <v>65</v>
      </c>
      <c r="C39" s="500"/>
      <c r="D39" s="323"/>
      <c r="E39" s="116">
        <f>E22-E37</f>
        <v>0</v>
      </c>
      <c r="F39" s="116" t="e">
        <f aca="true" t="shared" si="6" ref="F39:M39">F22-F37</f>
        <v>#DIV/0!</v>
      </c>
      <c r="G39" s="116" t="e">
        <f t="shared" si="6"/>
        <v>#DIV/0!</v>
      </c>
      <c r="H39" s="116" t="e">
        <f t="shared" si="6"/>
        <v>#DIV/0!</v>
      </c>
      <c r="I39" s="116" t="e">
        <f t="shared" si="6"/>
        <v>#DIV/0!</v>
      </c>
      <c r="J39" s="116" t="e">
        <f t="shared" si="6"/>
        <v>#DIV/0!</v>
      </c>
      <c r="K39" s="116" t="e">
        <f t="shared" si="6"/>
        <v>#DIV/0!</v>
      </c>
      <c r="L39" s="116" t="e">
        <f t="shared" si="6"/>
        <v>#DIV/0!</v>
      </c>
      <c r="M39" s="116" t="e">
        <f t="shared" si="6"/>
        <v>#DIV/0!</v>
      </c>
      <c r="N39" s="117" t="e">
        <f>N22-N37</f>
        <v>#DIV/0!</v>
      </c>
    </row>
    <row r="40" spans="2:14" ht="14.25" thickBot="1" thickTop="1">
      <c r="B40" s="110"/>
      <c r="C40" s="324"/>
      <c r="D40" s="325"/>
      <c r="E40" s="102"/>
      <c r="F40" s="102"/>
      <c r="G40" s="138"/>
      <c r="H40" s="138"/>
      <c r="I40" s="138"/>
      <c r="J40" s="138"/>
      <c r="K40" s="138"/>
      <c r="L40" s="138"/>
      <c r="M40" s="138"/>
      <c r="N40" s="143"/>
    </row>
    <row r="41" spans="2:14" ht="12.75">
      <c r="B41" s="425"/>
      <c r="C41" s="160"/>
      <c r="D41" s="326"/>
      <c r="E41" s="17"/>
      <c r="F41" s="17"/>
      <c r="G41" s="17"/>
      <c r="H41" s="17"/>
      <c r="I41" s="17"/>
      <c r="J41" s="17"/>
      <c r="K41" s="17"/>
      <c r="L41" s="17"/>
      <c r="M41" s="17"/>
      <c r="N41" s="18"/>
    </row>
    <row r="42" spans="2:14" ht="13.5" thickBot="1">
      <c r="B42" s="151"/>
      <c r="C42" s="53"/>
      <c r="D42" s="111"/>
      <c r="E42" s="111"/>
      <c r="F42" s="111"/>
      <c r="G42" s="135"/>
      <c r="H42" s="135"/>
      <c r="I42" s="135"/>
      <c r="J42" s="135"/>
      <c r="K42" s="135"/>
      <c r="L42" s="135"/>
      <c r="M42" s="135"/>
      <c r="N42" s="426"/>
    </row>
    <row r="43" spans="2:14" ht="12.75">
      <c r="B43" s="149"/>
      <c r="C43" s="150"/>
      <c r="D43" s="214" t="s">
        <v>452</v>
      </c>
      <c r="E43" s="214" t="s">
        <v>292</v>
      </c>
      <c r="F43" s="215" t="s">
        <v>293</v>
      </c>
      <c r="G43" s="215" t="s">
        <v>294</v>
      </c>
      <c r="H43" s="215" t="s">
        <v>295</v>
      </c>
      <c r="I43" s="214" t="s">
        <v>296</v>
      </c>
      <c r="J43" s="214" t="s">
        <v>297</v>
      </c>
      <c r="K43" s="214" t="s">
        <v>298</v>
      </c>
      <c r="L43" s="214" t="s">
        <v>299</v>
      </c>
      <c r="M43" s="424" t="s">
        <v>300</v>
      </c>
      <c r="N43" s="216" t="s">
        <v>444</v>
      </c>
    </row>
    <row r="44" spans="2:14" ht="13.5" thickBot="1">
      <c r="B44" s="11"/>
      <c r="C44" s="12"/>
      <c r="D44" s="256" t="s">
        <v>96</v>
      </c>
      <c r="E44" s="256" t="s">
        <v>96</v>
      </c>
      <c r="F44" s="256" t="s">
        <v>96</v>
      </c>
      <c r="G44" s="256" t="s">
        <v>96</v>
      </c>
      <c r="H44" s="256" t="s">
        <v>96</v>
      </c>
      <c r="I44" s="256" t="s">
        <v>96</v>
      </c>
      <c r="J44" s="256" t="s">
        <v>96</v>
      </c>
      <c r="K44" s="256" t="s">
        <v>96</v>
      </c>
      <c r="L44" s="256" t="s">
        <v>96</v>
      </c>
      <c r="M44" s="256" t="s">
        <v>96</v>
      </c>
      <c r="N44" s="257" t="s">
        <v>96</v>
      </c>
    </row>
    <row r="45" spans="2:14" ht="12.75">
      <c r="B45" s="264" t="s">
        <v>279</v>
      </c>
      <c r="C45" s="265"/>
      <c r="D45" s="266"/>
      <c r="E45" s="266"/>
      <c r="F45" s="267"/>
      <c r="G45" s="267"/>
      <c r="H45" s="267"/>
      <c r="I45" s="267"/>
      <c r="J45" s="266"/>
      <c r="K45" s="266"/>
      <c r="L45" s="266"/>
      <c r="M45" s="266"/>
      <c r="N45" s="268"/>
    </row>
    <row r="46" spans="2:14" ht="12.75">
      <c r="B46" s="475" t="s">
        <v>47</v>
      </c>
      <c r="C46" s="476"/>
      <c r="D46" s="266"/>
      <c r="E46" s="266"/>
      <c r="F46" s="266"/>
      <c r="G46" s="266"/>
      <c r="H46" s="266"/>
      <c r="I46" s="266"/>
      <c r="J46" s="266"/>
      <c r="K46" s="266"/>
      <c r="L46" s="266"/>
      <c r="M46" s="266"/>
      <c r="N46" s="268"/>
    </row>
    <row r="47" spans="2:16" ht="12.75">
      <c r="B47" s="449" t="s">
        <v>52</v>
      </c>
      <c r="C47" s="458"/>
      <c r="D47" s="262">
        <v>0</v>
      </c>
      <c r="E47" s="111">
        <f>E9</f>
        <v>0</v>
      </c>
      <c r="F47" s="111">
        <f aca="true" t="shared" si="7" ref="F47:N47">F9</f>
        <v>0</v>
      </c>
      <c r="G47" s="111">
        <f t="shared" si="7"/>
        <v>0</v>
      </c>
      <c r="H47" s="111">
        <f t="shared" si="7"/>
        <v>0</v>
      </c>
      <c r="I47" s="111">
        <f t="shared" si="7"/>
        <v>0</v>
      </c>
      <c r="J47" s="111">
        <f t="shared" si="7"/>
        <v>0</v>
      </c>
      <c r="K47" s="111">
        <f t="shared" si="7"/>
        <v>0</v>
      </c>
      <c r="L47" s="111">
        <f t="shared" si="7"/>
        <v>0</v>
      </c>
      <c r="M47" s="111">
        <f t="shared" si="7"/>
        <v>0</v>
      </c>
      <c r="N47" s="112">
        <f t="shared" si="7"/>
        <v>0</v>
      </c>
      <c r="P47" s="211" t="s">
        <v>409</v>
      </c>
    </row>
    <row r="48" spans="2:16" ht="12.75">
      <c r="B48" s="432" t="s">
        <v>49</v>
      </c>
      <c r="C48" s="443"/>
      <c r="D48" s="262">
        <v>0</v>
      </c>
      <c r="E48" s="111">
        <f>IF(ISBLANK(E10),"Missing value",E10)</f>
        <v>0</v>
      </c>
      <c r="F48" s="111">
        <f aca="true" t="shared" si="8" ref="F48:N48">IF(ISBLANK(F10),"Missing value",F10)</f>
        <v>0</v>
      </c>
      <c r="G48" s="111">
        <f t="shared" si="8"/>
        <v>0</v>
      </c>
      <c r="H48" s="111">
        <f t="shared" si="8"/>
        <v>0</v>
      </c>
      <c r="I48" s="111">
        <f t="shared" si="8"/>
        <v>0</v>
      </c>
      <c r="J48" s="111">
        <f t="shared" si="8"/>
        <v>0</v>
      </c>
      <c r="K48" s="111">
        <f t="shared" si="8"/>
        <v>0</v>
      </c>
      <c r="L48" s="111">
        <f t="shared" si="8"/>
        <v>0</v>
      </c>
      <c r="M48" s="111">
        <f t="shared" si="8"/>
        <v>0</v>
      </c>
      <c r="N48" s="112">
        <f t="shared" si="8"/>
        <v>0</v>
      </c>
      <c r="P48" s="211" t="s">
        <v>413</v>
      </c>
    </row>
    <row r="49" spans="2:16" ht="12.75">
      <c r="B49" s="449" t="s">
        <v>50</v>
      </c>
      <c r="C49" s="450"/>
      <c r="D49" s="262">
        <v>0</v>
      </c>
      <c r="E49" s="111">
        <f>IF(ISBLANK(E11),"Missing value",E11)</f>
        <v>0</v>
      </c>
      <c r="F49" s="111">
        <f aca="true" t="shared" si="9" ref="F49:N49">IF(ISBLANK(F11),"Missing value",F11)</f>
        <v>0</v>
      </c>
      <c r="G49" s="111">
        <f t="shared" si="9"/>
        <v>0</v>
      </c>
      <c r="H49" s="111">
        <f t="shared" si="9"/>
        <v>0</v>
      </c>
      <c r="I49" s="111">
        <f t="shared" si="9"/>
        <v>0</v>
      </c>
      <c r="J49" s="111">
        <f t="shared" si="9"/>
        <v>0</v>
      </c>
      <c r="K49" s="111">
        <f t="shared" si="9"/>
        <v>0</v>
      </c>
      <c r="L49" s="111">
        <f t="shared" si="9"/>
        <v>0</v>
      </c>
      <c r="M49" s="111">
        <f t="shared" si="9"/>
        <v>0</v>
      </c>
      <c r="N49" s="112">
        <f t="shared" si="9"/>
        <v>0</v>
      </c>
      <c r="P49" s="211" t="s">
        <v>414</v>
      </c>
    </row>
    <row r="50" spans="2:16" ht="12.75">
      <c r="B50" s="169" t="s">
        <v>276</v>
      </c>
      <c r="C50" s="320"/>
      <c r="D50" s="262">
        <v>0</v>
      </c>
      <c r="E50" s="111">
        <f>IF(ISBLANK(E12),"Missing value",E12)</f>
        <v>0</v>
      </c>
      <c r="F50" s="111">
        <f aca="true" t="shared" si="10" ref="F50:N50">IF(ISBLANK(F12),"Missing value",F12)</f>
        <v>0</v>
      </c>
      <c r="G50" s="111">
        <f t="shared" si="10"/>
        <v>0</v>
      </c>
      <c r="H50" s="111">
        <f t="shared" si="10"/>
        <v>0</v>
      </c>
      <c r="I50" s="111">
        <f t="shared" si="10"/>
        <v>0</v>
      </c>
      <c r="J50" s="111">
        <f t="shared" si="10"/>
        <v>0</v>
      </c>
      <c r="K50" s="111">
        <f t="shared" si="10"/>
        <v>0</v>
      </c>
      <c r="L50" s="111">
        <f t="shared" si="10"/>
        <v>0</v>
      </c>
      <c r="M50" s="111">
        <f t="shared" si="10"/>
        <v>0</v>
      </c>
      <c r="N50" s="258">
        <f t="shared" si="10"/>
        <v>0</v>
      </c>
      <c r="P50" s="211" t="s">
        <v>415</v>
      </c>
    </row>
    <row r="51" spans="2:14" ht="12.75">
      <c r="B51" s="453" t="s">
        <v>51</v>
      </c>
      <c r="C51" s="442"/>
      <c r="D51" s="272">
        <f>SUM(D47:D50)</f>
        <v>0</v>
      </c>
      <c r="E51" s="272">
        <f>SUM(E47:E50)</f>
        <v>0</v>
      </c>
      <c r="F51" s="272">
        <f aca="true" t="shared" si="11" ref="F51:N51">SUM(F47:F50)</f>
        <v>0</v>
      </c>
      <c r="G51" s="272">
        <f t="shared" si="11"/>
        <v>0</v>
      </c>
      <c r="H51" s="272">
        <f t="shared" si="11"/>
        <v>0</v>
      </c>
      <c r="I51" s="272">
        <f t="shared" si="11"/>
        <v>0</v>
      </c>
      <c r="J51" s="272">
        <f t="shared" si="11"/>
        <v>0</v>
      </c>
      <c r="K51" s="272">
        <f t="shared" si="11"/>
        <v>0</v>
      </c>
      <c r="L51" s="272">
        <f t="shared" si="11"/>
        <v>0</v>
      </c>
      <c r="M51" s="272">
        <f t="shared" si="11"/>
        <v>0</v>
      </c>
      <c r="N51" s="273">
        <f t="shared" si="11"/>
        <v>0</v>
      </c>
    </row>
    <row r="52" spans="2:14" ht="12.75">
      <c r="B52" s="151"/>
      <c r="C52" s="53"/>
      <c r="D52" s="111"/>
      <c r="E52" s="111"/>
      <c r="F52" s="111"/>
      <c r="G52" s="111"/>
      <c r="H52" s="111"/>
      <c r="I52" s="111"/>
      <c r="J52" s="111"/>
      <c r="K52" s="111"/>
      <c r="L52" s="111"/>
      <c r="M52" s="111"/>
      <c r="N52" s="112"/>
    </row>
    <row r="53" spans="2:14" ht="12.75">
      <c r="B53" s="475" t="s">
        <v>57</v>
      </c>
      <c r="C53" s="476"/>
      <c r="D53" s="266"/>
      <c r="E53" s="266"/>
      <c r="F53" s="266"/>
      <c r="G53" s="266"/>
      <c r="H53" s="266"/>
      <c r="I53" s="266"/>
      <c r="J53" s="266"/>
      <c r="K53" s="266"/>
      <c r="L53" s="266"/>
      <c r="M53" s="266"/>
      <c r="N53" s="268"/>
    </row>
    <row r="54" spans="2:16" ht="12.75">
      <c r="B54" s="449" t="s">
        <v>60</v>
      </c>
      <c r="C54" s="458"/>
      <c r="D54" s="262">
        <v>0</v>
      </c>
      <c r="E54" s="111">
        <f>IF(ISBLANK(E26),"Missing value",E26)</f>
        <v>0</v>
      </c>
      <c r="F54" s="111">
        <f aca="true" t="shared" si="12" ref="F54:N54">IF(ISBLANK(F26),"Missing value",F26)</f>
        <v>0</v>
      </c>
      <c r="G54" s="111">
        <f t="shared" si="12"/>
        <v>0</v>
      </c>
      <c r="H54" s="135">
        <f t="shared" si="12"/>
        <v>0</v>
      </c>
      <c r="I54" s="135">
        <f t="shared" si="12"/>
        <v>0</v>
      </c>
      <c r="J54" s="135">
        <f t="shared" si="12"/>
        <v>0</v>
      </c>
      <c r="K54" s="111">
        <f t="shared" si="12"/>
        <v>0</v>
      </c>
      <c r="L54" s="111">
        <f t="shared" si="12"/>
        <v>0</v>
      </c>
      <c r="M54" s="111">
        <f t="shared" si="12"/>
        <v>0</v>
      </c>
      <c r="N54" s="112">
        <f t="shared" si="12"/>
        <v>0</v>
      </c>
      <c r="P54" s="211" t="s">
        <v>410</v>
      </c>
    </row>
    <row r="55" spans="2:16" ht="12.75">
      <c r="B55" s="432" t="s">
        <v>61</v>
      </c>
      <c r="C55" s="443"/>
      <c r="D55" s="262">
        <v>0</v>
      </c>
      <c r="E55" s="111">
        <f>IF(ISBLANK(E27),"Missing value",E27)</f>
        <v>0</v>
      </c>
      <c r="F55" s="111">
        <f aca="true" t="shared" si="13" ref="F55:N55">IF(ISBLANK(F27),"Missing value",F27)</f>
        <v>0</v>
      </c>
      <c r="G55" s="111">
        <f t="shared" si="13"/>
        <v>0</v>
      </c>
      <c r="H55" s="135">
        <f t="shared" si="13"/>
        <v>0</v>
      </c>
      <c r="I55" s="135">
        <f t="shared" si="13"/>
        <v>0</v>
      </c>
      <c r="J55" s="135">
        <f t="shared" si="13"/>
        <v>0</v>
      </c>
      <c r="K55" s="111">
        <f t="shared" si="13"/>
        <v>0</v>
      </c>
      <c r="L55" s="111">
        <f t="shared" si="13"/>
        <v>0</v>
      </c>
      <c r="M55" s="111">
        <f t="shared" si="13"/>
        <v>0</v>
      </c>
      <c r="N55" s="112">
        <f t="shared" si="13"/>
        <v>0</v>
      </c>
      <c r="P55" s="211" t="s">
        <v>411</v>
      </c>
    </row>
    <row r="56" spans="2:16" ht="12.75">
      <c r="B56" s="445" t="s">
        <v>62</v>
      </c>
      <c r="C56" s="495"/>
      <c r="D56" s="262">
        <v>0</v>
      </c>
      <c r="E56" s="111">
        <f>IF(ISBLANK(E28),"Missing value",E28)</f>
        <v>0</v>
      </c>
      <c r="F56" s="111">
        <f aca="true" t="shared" si="14" ref="F56:N56">IF(ISBLANK(F28),"Missing value",F28)</f>
        <v>0</v>
      </c>
      <c r="G56" s="111">
        <f t="shared" si="14"/>
        <v>0</v>
      </c>
      <c r="H56" s="135">
        <f t="shared" si="14"/>
        <v>0</v>
      </c>
      <c r="I56" s="135">
        <f t="shared" si="14"/>
        <v>0</v>
      </c>
      <c r="J56" s="135">
        <f t="shared" si="14"/>
        <v>0</v>
      </c>
      <c r="K56" s="111">
        <f t="shared" si="14"/>
        <v>0</v>
      </c>
      <c r="L56" s="111">
        <f t="shared" si="14"/>
        <v>0</v>
      </c>
      <c r="M56" s="111">
        <f t="shared" si="14"/>
        <v>0</v>
      </c>
      <c r="N56" s="258">
        <f t="shared" si="14"/>
        <v>0</v>
      </c>
      <c r="P56" s="211" t="s">
        <v>412</v>
      </c>
    </row>
    <row r="57" spans="2:14" ht="12.75">
      <c r="B57" s="453" t="s">
        <v>63</v>
      </c>
      <c r="C57" s="442"/>
      <c r="D57" s="274">
        <f>SUM(D54:D56)</f>
        <v>0</v>
      </c>
      <c r="E57" s="274">
        <f>SUM(E54:E56)</f>
        <v>0</v>
      </c>
      <c r="F57" s="274">
        <f aca="true" t="shared" si="15" ref="F57:M57">SUM(F54:F56)</f>
        <v>0</v>
      </c>
      <c r="G57" s="274">
        <f t="shared" si="15"/>
        <v>0</v>
      </c>
      <c r="H57" s="274">
        <f t="shared" si="15"/>
        <v>0</v>
      </c>
      <c r="I57" s="274">
        <f t="shared" si="15"/>
        <v>0</v>
      </c>
      <c r="J57" s="274">
        <f t="shared" si="15"/>
        <v>0</v>
      </c>
      <c r="K57" s="274">
        <f t="shared" si="15"/>
        <v>0</v>
      </c>
      <c r="L57" s="274">
        <f t="shared" si="15"/>
        <v>0</v>
      </c>
      <c r="M57" s="274">
        <f t="shared" si="15"/>
        <v>0</v>
      </c>
      <c r="N57" s="275">
        <f>SUM(N54:N56)</f>
        <v>0</v>
      </c>
    </row>
    <row r="58" spans="2:14" ht="12.75">
      <c r="B58" s="151"/>
      <c r="C58" s="53"/>
      <c r="D58" s="111"/>
      <c r="E58" s="111"/>
      <c r="F58" s="111"/>
      <c r="G58" s="111"/>
      <c r="H58" s="135"/>
      <c r="I58" s="135"/>
      <c r="J58" s="135"/>
      <c r="K58" s="111"/>
      <c r="L58" s="111"/>
      <c r="M58" s="111"/>
      <c r="N58" s="112"/>
    </row>
    <row r="59" spans="2:14" ht="13.5" thickBot="1">
      <c r="B59" s="499" t="s">
        <v>279</v>
      </c>
      <c r="C59" s="500"/>
      <c r="D59" s="276">
        <f aca="true" t="shared" si="16" ref="D59:N59">D51-D57</f>
        <v>0</v>
      </c>
      <c r="E59" s="276">
        <f>E51-E57</f>
        <v>0</v>
      </c>
      <c r="F59" s="276">
        <f t="shared" si="16"/>
        <v>0</v>
      </c>
      <c r="G59" s="276">
        <f t="shared" si="16"/>
        <v>0</v>
      </c>
      <c r="H59" s="180">
        <f t="shared" si="16"/>
        <v>0</v>
      </c>
      <c r="I59" s="180">
        <f t="shared" si="16"/>
        <v>0</v>
      </c>
      <c r="J59" s="180">
        <f t="shared" si="16"/>
        <v>0</v>
      </c>
      <c r="K59" s="276">
        <f t="shared" si="16"/>
        <v>0</v>
      </c>
      <c r="L59" s="276">
        <f t="shared" si="16"/>
        <v>0</v>
      </c>
      <c r="M59" s="276">
        <f t="shared" si="16"/>
        <v>0</v>
      </c>
      <c r="N59" s="277">
        <f t="shared" si="16"/>
        <v>0</v>
      </c>
    </row>
    <row r="60" spans="2:14" ht="13.5" thickTop="1">
      <c r="B60" s="151"/>
      <c r="C60" s="53"/>
      <c r="D60" s="111"/>
      <c r="E60" s="111"/>
      <c r="F60" s="111"/>
      <c r="G60" s="111"/>
      <c r="H60" s="135"/>
      <c r="I60" s="135"/>
      <c r="J60" s="135"/>
      <c r="K60" s="111"/>
      <c r="L60" s="111"/>
      <c r="M60" s="111"/>
      <c r="N60" s="112"/>
    </row>
    <row r="61" spans="2:16" ht="12.75">
      <c r="B61" s="449" t="s">
        <v>281</v>
      </c>
      <c r="C61" s="458"/>
      <c r="D61" s="262">
        <v>0</v>
      </c>
      <c r="E61" s="111">
        <f>IF(ISBLANK(Reserves!D52),"Missing value",-Reserves!D52)</f>
        <v>0</v>
      </c>
      <c r="F61" s="111">
        <f>IF(ISBLANK(Reserves!E52),"Missing value",-Reserves!E52)</f>
        <v>0</v>
      </c>
      <c r="G61" s="111">
        <f>IF(ISBLANK(Reserves!F52),"Missing value",-Reserves!F52)</f>
        <v>0</v>
      </c>
      <c r="H61" s="135">
        <f>IF(ISBLANK(Reserves!G52),"Missing value",-Reserves!G52)</f>
        <v>0</v>
      </c>
      <c r="I61" s="135">
        <f>IF(ISBLANK(Reserves!H52),"Missing value",-Reserves!H52)</f>
        <v>0</v>
      </c>
      <c r="J61" s="135">
        <f>IF(ISBLANK(Reserves!I52),"Missing value",-Reserves!I52)</f>
        <v>0</v>
      </c>
      <c r="K61" s="111">
        <f>IF(ISBLANK(Reserves!J52),"Missing value",-Reserves!J52)</f>
        <v>0</v>
      </c>
      <c r="L61" s="111">
        <f>IF(ISBLANK(Reserves!K52),"Missing value",-Reserves!K52)</f>
        <v>0</v>
      </c>
      <c r="M61" s="111">
        <f>IF(ISBLANK(Reserves!L52),"Missing value",-Reserves!L52)</f>
        <v>0</v>
      </c>
      <c r="N61" s="112">
        <f>IF(ISBLANK(Reserves!M52),"Missing value",-Reserves!M52)</f>
        <v>0</v>
      </c>
      <c r="P61" s="211" t="s">
        <v>373</v>
      </c>
    </row>
    <row r="62" spans="2:14" ht="12.75">
      <c r="B62" s="432" t="s">
        <v>282</v>
      </c>
      <c r="C62" s="443"/>
      <c r="D62" s="262">
        <v>0</v>
      </c>
      <c r="E62" s="262">
        <v>0</v>
      </c>
      <c r="F62" s="262">
        <v>0</v>
      </c>
      <c r="G62" s="262">
        <v>0</v>
      </c>
      <c r="H62" s="262">
        <v>0</v>
      </c>
      <c r="I62" s="262">
        <v>0</v>
      </c>
      <c r="J62" s="262">
        <v>0</v>
      </c>
      <c r="K62" s="262">
        <v>0</v>
      </c>
      <c r="L62" s="262">
        <v>0</v>
      </c>
      <c r="M62" s="262">
        <v>0</v>
      </c>
      <c r="N62" s="263">
        <v>0</v>
      </c>
    </row>
    <row r="63" spans="2:16" ht="12.75">
      <c r="B63" s="449" t="s">
        <v>288</v>
      </c>
      <c r="C63" s="450"/>
      <c r="D63" s="135">
        <f>D55</f>
        <v>0</v>
      </c>
      <c r="E63" s="135">
        <f>E55</f>
        <v>0</v>
      </c>
      <c r="F63" s="135">
        <f>F55</f>
        <v>0</v>
      </c>
      <c r="G63" s="135">
        <f aca="true" t="shared" si="17" ref="G63:N63">G55</f>
        <v>0</v>
      </c>
      <c r="H63" s="135">
        <f t="shared" si="17"/>
        <v>0</v>
      </c>
      <c r="I63" s="135">
        <f t="shared" si="17"/>
        <v>0</v>
      </c>
      <c r="J63" s="135">
        <f t="shared" si="17"/>
        <v>0</v>
      </c>
      <c r="K63" s="135">
        <f t="shared" si="17"/>
        <v>0</v>
      </c>
      <c r="L63" s="135">
        <f t="shared" si="17"/>
        <v>0</v>
      </c>
      <c r="M63" s="135">
        <f t="shared" si="17"/>
        <v>0</v>
      </c>
      <c r="N63" s="426">
        <f t="shared" si="17"/>
        <v>0</v>
      </c>
      <c r="P63" s="211" t="s">
        <v>416</v>
      </c>
    </row>
    <row r="64" spans="2:14" ht="12.75">
      <c r="B64" s="38" t="s">
        <v>283</v>
      </c>
      <c r="C64" s="205"/>
      <c r="D64" s="262">
        <v>0</v>
      </c>
      <c r="E64" s="262">
        <v>0</v>
      </c>
      <c r="F64" s="262">
        <v>0</v>
      </c>
      <c r="G64" s="262">
        <v>0</v>
      </c>
      <c r="H64" s="262">
        <v>0</v>
      </c>
      <c r="I64" s="262">
        <v>0</v>
      </c>
      <c r="J64" s="262">
        <v>0</v>
      </c>
      <c r="K64" s="262">
        <v>0</v>
      </c>
      <c r="L64" s="262">
        <v>0</v>
      </c>
      <c r="M64" s="262">
        <v>0</v>
      </c>
      <c r="N64" s="263">
        <v>0</v>
      </c>
    </row>
    <row r="65" spans="2:14" ht="12.75">
      <c r="B65" s="92"/>
      <c r="C65" s="53"/>
      <c r="D65" s="111"/>
      <c r="E65" s="111"/>
      <c r="F65" s="111"/>
      <c r="G65" s="111"/>
      <c r="H65" s="135"/>
      <c r="I65" s="135"/>
      <c r="J65" s="135"/>
      <c r="K65" s="111"/>
      <c r="L65" s="111"/>
      <c r="M65" s="111"/>
      <c r="N65" s="112"/>
    </row>
    <row r="66" spans="2:14" ht="13.5" thickBot="1">
      <c r="B66" s="499" t="s">
        <v>280</v>
      </c>
      <c r="C66" s="500"/>
      <c r="D66" s="180">
        <f>SUM(D59:D64)</f>
        <v>0</v>
      </c>
      <c r="E66" s="180">
        <f aca="true" t="shared" si="18" ref="E66:M66">SUM(E59:E64)</f>
        <v>0</v>
      </c>
      <c r="F66" s="180">
        <f t="shared" si="18"/>
        <v>0</v>
      </c>
      <c r="G66" s="180">
        <f t="shared" si="18"/>
        <v>0</v>
      </c>
      <c r="H66" s="180">
        <f>SUM(H59:H64)</f>
        <v>0</v>
      </c>
      <c r="I66" s="180">
        <f>SUM(I59:I64)-0</f>
        <v>0</v>
      </c>
      <c r="J66" s="180">
        <f t="shared" si="18"/>
        <v>0</v>
      </c>
      <c r="K66" s="180">
        <f t="shared" si="18"/>
        <v>0</v>
      </c>
      <c r="L66" s="180">
        <f t="shared" si="18"/>
        <v>0</v>
      </c>
      <c r="M66" s="180">
        <f t="shared" si="18"/>
        <v>0</v>
      </c>
      <c r="N66" s="181">
        <f>SUM(N59:N64)</f>
        <v>0</v>
      </c>
    </row>
    <row r="67" spans="2:14" ht="14.25" thickBot="1" thickTop="1">
      <c r="B67" s="152"/>
      <c r="C67" s="153"/>
      <c r="D67" s="259"/>
      <c r="E67" s="259"/>
      <c r="F67" s="259"/>
      <c r="G67" s="260"/>
      <c r="H67" s="260"/>
      <c r="I67" s="260"/>
      <c r="J67" s="260"/>
      <c r="K67" s="260"/>
      <c r="L67" s="260"/>
      <c r="M67" s="260"/>
      <c r="N67" s="261"/>
    </row>
  </sheetData>
  <mergeCells count="43">
    <mergeCell ref="B61:C61"/>
    <mergeCell ref="B62:C62"/>
    <mergeCell ref="B63:C63"/>
    <mergeCell ref="B66:C66"/>
    <mergeCell ref="B55:C55"/>
    <mergeCell ref="B56:C56"/>
    <mergeCell ref="B57:C57"/>
    <mergeCell ref="B59:C59"/>
    <mergeCell ref="B51:C51"/>
    <mergeCell ref="B53:C53"/>
    <mergeCell ref="B54:C54"/>
    <mergeCell ref="B46:C46"/>
    <mergeCell ref="B47:C47"/>
    <mergeCell ref="B48:C48"/>
    <mergeCell ref="B49:C49"/>
    <mergeCell ref="B34:C34"/>
    <mergeCell ref="B35:C35"/>
    <mergeCell ref="B37:C37"/>
    <mergeCell ref="B39:C39"/>
    <mergeCell ref="B31:C31"/>
    <mergeCell ref="B33:C33"/>
    <mergeCell ref="B18:C18"/>
    <mergeCell ref="B19:C19"/>
    <mergeCell ref="B25:C25"/>
    <mergeCell ref="B26:C26"/>
    <mergeCell ref="B27:C27"/>
    <mergeCell ref="B22:C22"/>
    <mergeCell ref="B28:C28"/>
    <mergeCell ref="B29:C29"/>
    <mergeCell ref="B20:C20"/>
    <mergeCell ref="B24:C24"/>
    <mergeCell ref="B13:C13"/>
    <mergeCell ref="B17:C17"/>
    <mergeCell ref="B11:C11"/>
    <mergeCell ref="B16:C16"/>
    <mergeCell ref="B15:C15"/>
    <mergeCell ref="B10:C10"/>
    <mergeCell ref="B2:N2"/>
    <mergeCell ref="B3:N3"/>
    <mergeCell ref="B4:N4"/>
    <mergeCell ref="B9:C9"/>
    <mergeCell ref="B7:C7"/>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scale="80" r:id="rId1"/>
  <headerFooter alignWithMargins="0">
    <oddFooter>&amp;CPage &amp;P of &amp;N</oddFooter>
  </headerFooter>
  <ignoredErrors>
    <ignoredError sqref="I66" formula="1"/>
  </ignoredErrors>
</worksheet>
</file>

<file path=xl/worksheets/sheet7.xml><?xml version="1.0" encoding="utf-8"?>
<worksheet xmlns="http://schemas.openxmlformats.org/spreadsheetml/2006/main" xmlns:r="http://schemas.openxmlformats.org/officeDocument/2006/relationships">
  <dimension ref="A2:O32"/>
  <sheetViews>
    <sheetView showGridLines="0" zoomScaleSheetLayoutView="100" workbookViewId="0" topLeftCell="A1">
      <pane xSplit="3" ySplit="6" topLeftCell="D7" activePane="bottomRight" state="frozen"/>
      <selection pane="topLeft" activeCell="A1" sqref="A1"/>
      <selection pane="topRight" activeCell="D1" sqref="D1"/>
      <selection pane="bottomLeft" activeCell="A7" sqref="A7"/>
      <selection pane="bottomRight" activeCell="B2" sqref="B2:M2"/>
    </sheetView>
  </sheetViews>
  <sheetFormatPr defaultColWidth="9.140625" defaultRowHeight="12.75"/>
  <cols>
    <col min="1" max="2" width="5.7109375" style="211" customWidth="1"/>
    <col min="3" max="3" width="35.140625" style="211" customWidth="1"/>
    <col min="4" max="4" width="11.57421875" style="211" customWidth="1"/>
    <col min="5" max="5" width="11.00390625" style="211" customWidth="1"/>
    <col min="6" max="9" width="11.00390625" style="212" customWidth="1"/>
    <col min="10" max="13" width="11.00390625" style="211" customWidth="1"/>
    <col min="14" max="14" width="4.57421875" style="211" customWidth="1"/>
    <col min="15" max="16384" width="9.140625" style="211" customWidth="1"/>
  </cols>
  <sheetData>
    <row r="1" ht="13.5" thickBot="1"/>
    <row r="2" spans="2:13" ht="23.25">
      <c r="B2" s="434" t="s">
        <v>445</v>
      </c>
      <c r="C2" s="435"/>
      <c r="D2" s="435"/>
      <c r="E2" s="435"/>
      <c r="F2" s="435"/>
      <c r="G2" s="435"/>
      <c r="H2" s="435"/>
      <c r="I2" s="435"/>
      <c r="J2" s="435"/>
      <c r="K2" s="435"/>
      <c r="L2" s="435"/>
      <c r="M2" s="436"/>
    </row>
    <row r="3" spans="2:13" ht="21">
      <c r="B3" s="477" t="s">
        <v>309</v>
      </c>
      <c r="C3" s="478"/>
      <c r="D3" s="478"/>
      <c r="E3" s="478"/>
      <c r="F3" s="478"/>
      <c r="G3" s="478"/>
      <c r="H3" s="478"/>
      <c r="I3" s="478"/>
      <c r="J3" s="478"/>
      <c r="K3" s="478"/>
      <c r="L3" s="478"/>
      <c r="M3" s="479"/>
    </row>
    <row r="4" spans="2:13" ht="16.5" thickBot="1">
      <c r="B4" s="480"/>
      <c r="C4" s="481"/>
      <c r="D4" s="481"/>
      <c r="E4" s="481"/>
      <c r="F4" s="481"/>
      <c r="G4" s="481"/>
      <c r="H4" s="481"/>
      <c r="I4" s="481"/>
      <c r="J4" s="481"/>
      <c r="K4" s="481"/>
      <c r="L4" s="481"/>
      <c r="M4" s="482"/>
    </row>
    <row r="5" spans="2:13" ht="12.75">
      <c r="B5" s="9"/>
      <c r="C5" s="10"/>
      <c r="D5" s="214" t="s">
        <v>292</v>
      </c>
      <c r="E5" s="215" t="s">
        <v>293</v>
      </c>
      <c r="F5" s="215" t="s">
        <v>294</v>
      </c>
      <c r="G5" s="215" t="s">
        <v>295</v>
      </c>
      <c r="H5" s="214" t="s">
        <v>296</v>
      </c>
      <c r="I5" s="214" t="s">
        <v>297</v>
      </c>
      <c r="J5" s="214" t="s">
        <v>298</v>
      </c>
      <c r="K5" s="214" t="s">
        <v>299</v>
      </c>
      <c r="L5" s="424" t="s">
        <v>300</v>
      </c>
      <c r="M5" s="216" t="s">
        <v>444</v>
      </c>
    </row>
    <row r="6" spans="2:13" ht="13.5" thickBot="1">
      <c r="B6" s="11"/>
      <c r="C6" s="12"/>
      <c r="D6" s="13" t="s">
        <v>96</v>
      </c>
      <c r="E6" s="13" t="s">
        <v>96</v>
      </c>
      <c r="F6" s="13" t="s">
        <v>96</v>
      </c>
      <c r="G6" s="13" t="s">
        <v>96</v>
      </c>
      <c r="H6" s="13" t="s">
        <v>96</v>
      </c>
      <c r="I6" s="13" t="s">
        <v>96</v>
      </c>
      <c r="J6" s="13" t="s">
        <v>96</v>
      </c>
      <c r="K6" s="13" t="s">
        <v>96</v>
      </c>
      <c r="L6" s="13" t="s">
        <v>96</v>
      </c>
      <c r="M6" s="14" t="s">
        <v>96</v>
      </c>
    </row>
    <row r="7" spans="2:13" ht="12.75">
      <c r="B7" s="483" t="s">
        <v>67</v>
      </c>
      <c r="C7" s="484"/>
      <c r="D7" s="164"/>
      <c r="E7" s="164"/>
      <c r="F7" s="164"/>
      <c r="G7" s="164"/>
      <c r="H7" s="164"/>
      <c r="I7" s="164"/>
      <c r="J7" s="164"/>
      <c r="K7" s="164"/>
      <c r="L7" s="164"/>
      <c r="M7" s="165"/>
    </row>
    <row r="8" spans="2:13" ht="12.75">
      <c r="B8" s="475" t="s">
        <v>248</v>
      </c>
      <c r="C8" s="476"/>
      <c r="D8" s="167"/>
      <c r="E8" s="167"/>
      <c r="F8" s="167"/>
      <c r="G8" s="167"/>
      <c r="H8" s="167"/>
      <c r="I8" s="167"/>
      <c r="J8" s="167"/>
      <c r="K8" s="167"/>
      <c r="L8" s="167"/>
      <c r="M8" s="168"/>
    </row>
    <row r="9" spans="2:13" ht="12.75">
      <c r="B9" s="449" t="s">
        <v>251</v>
      </c>
      <c r="C9" s="458"/>
      <c r="D9" s="182">
        <v>0</v>
      </c>
      <c r="E9" s="15">
        <f>D12</f>
        <v>0</v>
      </c>
      <c r="F9" s="15">
        <f>E12</f>
        <v>0</v>
      </c>
      <c r="G9" s="15" t="e">
        <f aca="true" t="shared" si="0" ref="G9:M9">F12</f>
        <v>#DIV/0!</v>
      </c>
      <c r="H9" s="15" t="e">
        <f t="shared" si="0"/>
        <v>#DIV/0!</v>
      </c>
      <c r="I9" s="15" t="e">
        <f t="shared" si="0"/>
        <v>#DIV/0!</v>
      </c>
      <c r="J9" s="15" t="e">
        <f t="shared" si="0"/>
        <v>#DIV/0!</v>
      </c>
      <c r="K9" s="15" t="e">
        <f t="shared" si="0"/>
        <v>#DIV/0!</v>
      </c>
      <c r="L9" s="15" t="e">
        <f t="shared" si="0"/>
        <v>#DIV/0!</v>
      </c>
      <c r="M9" s="16" t="e">
        <f t="shared" si="0"/>
        <v>#DIV/0!</v>
      </c>
    </row>
    <row r="10" spans="2:13" ht="12.75">
      <c r="B10" s="449" t="s">
        <v>254</v>
      </c>
      <c r="C10" s="450"/>
      <c r="D10" s="15">
        <f>-D16</f>
        <v>0</v>
      </c>
      <c r="E10" s="15">
        <f>-E16</f>
        <v>0</v>
      </c>
      <c r="F10" s="15">
        <f aca="true" t="shared" si="1" ref="F10:M10">-F16</f>
        <v>0</v>
      </c>
      <c r="G10" s="15">
        <f t="shared" si="1"/>
        <v>0</v>
      </c>
      <c r="H10" s="15">
        <f t="shared" si="1"/>
        <v>0</v>
      </c>
      <c r="I10" s="15">
        <f t="shared" si="1"/>
        <v>0</v>
      </c>
      <c r="J10" s="15">
        <f t="shared" si="1"/>
        <v>0</v>
      </c>
      <c r="K10" s="15">
        <f t="shared" si="1"/>
        <v>0</v>
      </c>
      <c r="L10" s="15">
        <f t="shared" si="1"/>
        <v>0</v>
      </c>
      <c r="M10" s="16">
        <f t="shared" si="1"/>
        <v>0</v>
      </c>
    </row>
    <row r="11" spans="2:15" ht="12.75">
      <c r="B11" s="433" t="s">
        <v>252</v>
      </c>
      <c r="C11" s="446"/>
      <c r="D11" s="2">
        <f>'SCI-N&amp;T'!D43</f>
        <v>0</v>
      </c>
      <c r="E11" s="2">
        <f>'SCI-N&amp;T'!E36</f>
        <v>0</v>
      </c>
      <c r="F11" s="2" t="e">
        <f>'SCI-N&amp;T'!F36</f>
        <v>#DIV/0!</v>
      </c>
      <c r="G11" s="2" t="e">
        <f>'SCI-N&amp;T'!G36</f>
        <v>#DIV/0!</v>
      </c>
      <c r="H11" s="2" t="e">
        <f>'SCI-N&amp;T'!H36</f>
        <v>#DIV/0!</v>
      </c>
      <c r="I11" s="2" t="e">
        <f>'SCI-N&amp;T'!I36</f>
        <v>#DIV/0!</v>
      </c>
      <c r="J11" s="2" t="e">
        <f>'SCI-N&amp;T'!J36</f>
        <v>#DIV/0!</v>
      </c>
      <c r="K11" s="2" t="e">
        <f>'SCI-N&amp;T'!K36</f>
        <v>#DIV/0!</v>
      </c>
      <c r="L11" s="2" t="e">
        <f>'SCI-N&amp;T'!L36</f>
        <v>#DIV/0!</v>
      </c>
      <c r="M11" s="7" t="e">
        <f>'SCI-N&amp;T'!M36</f>
        <v>#DIV/0!</v>
      </c>
      <c r="O11" s="211" t="s">
        <v>417</v>
      </c>
    </row>
    <row r="12" spans="2:13" ht="12.75">
      <c r="B12" s="453" t="s">
        <v>253</v>
      </c>
      <c r="C12" s="442"/>
      <c r="D12" s="27">
        <f>SUM(D9:D11)</f>
        <v>0</v>
      </c>
      <c r="E12" s="27">
        <f aca="true" t="shared" si="2" ref="E12:M12">SUM(E9:E11)</f>
        <v>0</v>
      </c>
      <c r="F12" s="27" t="e">
        <f t="shared" si="2"/>
        <v>#DIV/0!</v>
      </c>
      <c r="G12" s="27" t="e">
        <f t="shared" si="2"/>
        <v>#DIV/0!</v>
      </c>
      <c r="H12" s="27" t="e">
        <f t="shared" si="2"/>
        <v>#DIV/0!</v>
      </c>
      <c r="I12" s="27" t="e">
        <f t="shared" si="2"/>
        <v>#DIV/0!</v>
      </c>
      <c r="J12" s="27" t="e">
        <f t="shared" si="2"/>
        <v>#DIV/0!</v>
      </c>
      <c r="K12" s="27" t="e">
        <f t="shared" si="2"/>
        <v>#DIV/0!</v>
      </c>
      <c r="L12" s="27" t="e">
        <f t="shared" si="2"/>
        <v>#DIV/0!</v>
      </c>
      <c r="M12" s="28" t="e">
        <f t="shared" si="2"/>
        <v>#DIV/0!</v>
      </c>
    </row>
    <row r="13" spans="2:13" ht="12.75">
      <c r="B13" s="19"/>
      <c r="C13" s="20"/>
      <c r="D13" s="17"/>
      <c r="E13" s="17"/>
      <c r="F13" s="17"/>
      <c r="G13" s="17"/>
      <c r="H13" s="17"/>
      <c r="I13" s="17"/>
      <c r="J13" s="17"/>
      <c r="K13" s="17"/>
      <c r="L13" s="17"/>
      <c r="M13" s="18"/>
    </row>
    <row r="14" spans="1:13" ht="12.75">
      <c r="A14" s="53"/>
      <c r="B14" s="475" t="s">
        <v>249</v>
      </c>
      <c r="C14" s="476"/>
      <c r="D14" s="167"/>
      <c r="E14" s="167"/>
      <c r="F14" s="167"/>
      <c r="G14" s="167"/>
      <c r="H14" s="167"/>
      <c r="I14" s="167"/>
      <c r="J14" s="167"/>
      <c r="K14" s="167"/>
      <c r="L14" s="167"/>
      <c r="M14" s="168"/>
    </row>
    <row r="15" spans="2:13" ht="12.75">
      <c r="B15" s="494" t="s">
        <v>251</v>
      </c>
      <c r="C15" s="443"/>
      <c r="D15" s="182">
        <v>0</v>
      </c>
      <c r="E15" s="15">
        <f>D17</f>
        <v>0</v>
      </c>
      <c r="F15" s="15">
        <f aca="true" t="shared" si="3" ref="F15:M15">E17</f>
        <v>0</v>
      </c>
      <c r="G15" s="15">
        <f t="shared" si="3"/>
        <v>0</v>
      </c>
      <c r="H15" s="15">
        <f t="shared" si="3"/>
        <v>0</v>
      </c>
      <c r="I15" s="15">
        <f t="shared" si="3"/>
        <v>0</v>
      </c>
      <c r="J15" s="15">
        <f t="shared" si="3"/>
        <v>0</v>
      </c>
      <c r="K15" s="15">
        <f t="shared" si="3"/>
        <v>0</v>
      </c>
      <c r="L15" s="15">
        <f t="shared" si="3"/>
        <v>0</v>
      </c>
      <c r="M15" s="16">
        <f t="shared" si="3"/>
        <v>0</v>
      </c>
    </row>
    <row r="16" spans="2:15" ht="12.75">
      <c r="B16" s="445" t="s">
        <v>290</v>
      </c>
      <c r="C16" s="495"/>
      <c r="D16" s="42">
        <f>Reserves!D50+Reserves!D51</f>
        <v>0</v>
      </c>
      <c r="E16" s="42">
        <f>Reserves!E50+Reserves!E51</f>
        <v>0</v>
      </c>
      <c r="F16" s="42">
        <f>Reserves!F50+Reserves!F51</f>
        <v>0</v>
      </c>
      <c r="G16" s="42">
        <f>Reserves!G50+Reserves!G51</f>
        <v>0</v>
      </c>
      <c r="H16" s="42">
        <f>Reserves!H50+Reserves!H51</f>
        <v>0</v>
      </c>
      <c r="I16" s="42">
        <f>Reserves!I50+Reserves!I51</f>
        <v>0</v>
      </c>
      <c r="J16" s="42">
        <f>Reserves!J50+Reserves!J51</f>
        <v>0</v>
      </c>
      <c r="K16" s="42">
        <f>Reserves!K50+Reserves!K51</f>
        <v>0</v>
      </c>
      <c r="L16" s="42">
        <f>Reserves!L50+Reserves!L51</f>
        <v>0</v>
      </c>
      <c r="M16" s="43">
        <f>Reserves!M50+Reserves!M51</f>
        <v>0</v>
      </c>
      <c r="O16" s="211" t="s">
        <v>418</v>
      </c>
    </row>
    <row r="17" spans="2:13" ht="12.75">
      <c r="B17" s="473" t="s">
        <v>256</v>
      </c>
      <c r="C17" s="501"/>
      <c r="D17" s="2">
        <f>SUM(D15:D16)</f>
        <v>0</v>
      </c>
      <c r="E17" s="2">
        <f>SUM(E15:E16)</f>
        <v>0</v>
      </c>
      <c r="F17" s="2">
        <f aca="true" t="shared" si="4" ref="F17:M17">SUM(F15:F16)</f>
        <v>0</v>
      </c>
      <c r="G17" s="2">
        <f t="shared" si="4"/>
        <v>0</v>
      </c>
      <c r="H17" s="2">
        <f t="shared" si="4"/>
        <v>0</v>
      </c>
      <c r="I17" s="2">
        <f t="shared" si="4"/>
        <v>0</v>
      </c>
      <c r="J17" s="2">
        <f t="shared" si="4"/>
        <v>0</v>
      </c>
      <c r="K17" s="2">
        <f t="shared" si="4"/>
        <v>0</v>
      </c>
      <c r="L17" s="2">
        <f t="shared" si="4"/>
        <v>0</v>
      </c>
      <c r="M17" s="7">
        <f t="shared" si="4"/>
        <v>0</v>
      </c>
    </row>
    <row r="18" spans="2:13" ht="12.75">
      <c r="B18" s="449"/>
      <c r="C18" s="450"/>
      <c r="D18" s="2"/>
      <c r="E18" s="2"/>
      <c r="F18" s="2"/>
      <c r="G18" s="2"/>
      <c r="H18" s="2"/>
      <c r="I18" s="2"/>
      <c r="J18" s="2"/>
      <c r="K18" s="2"/>
      <c r="L18" s="2"/>
      <c r="M18" s="7"/>
    </row>
    <row r="19" spans="1:13" ht="12.75">
      <c r="A19" s="53"/>
      <c r="B19" s="475" t="s">
        <v>250</v>
      </c>
      <c r="C19" s="476"/>
      <c r="D19" s="167"/>
      <c r="E19" s="167"/>
      <c r="F19" s="167"/>
      <c r="G19" s="167"/>
      <c r="H19" s="167"/>
      <c r="I19" s="167"/>
      <c r="J19" s="167"/>
      <c r="K19" s="167"/>
      <c r="L19" s="167"/>
      <c r="M19" s="168"/>
    </row>
    <row r="20" spans="2:13" ht="12.75">
      <c r="B20" s="449" t="s">
        <v>251</v>
      </c>
      <c r="C20" s="458"/>
      <c r="D20" s="182">
        <v>0</v>
      </c>
      <c r="E20" s="15">
        <f>D22</f>
        <v>0</v>
      </c>
      <c r="F20" s="15">
        <f aca="true" t="shared" si="5" ref="F20:M20">E22</f>
        <v>0</v>
      </c>
      <c r="G20" s="15">
        <f t="shared" si="5"/>
        <v>0</v>
      </c>
      <c r="H20" s="15">
        <f t="shared" si="5"/>
        <v>0</v>
      </c>
      <c r="I20" s="15">
        <f t="shared" si="5"/>
        <v>0</v>
      </c>
      <c r="J20" s="15">
        <f t="shared" si="5"/>
        <v>0</v>
      </c>
      <c r="K20" s="15">
        <f t="shared" si="5"/>
        <v>0</v>
      </c>
      <c r="L20" s="15">
        <f t="shared" si="5"/>
        <v>0</v>
      </c>
      <c r="M20" s="16">
        <f t="shared" si="5"/>
        <v>0</v>
      </c>
    </row>
    <row r="21" spans="2:15" ht="12.75">
      <c r="B21" s="433" t="s">
        <v>255</v>
      </c>
      <c r="C21" s="446"/>
      <c r="D21" s="42">
        <f>'SCI-N&amp;T'!D41</f>
        <v>0</v>
      </c>
      <c r="E21" s="42">
        <f>'SCI-N&amp;T'!E41</f>
        <v>0</v>
      </c>
      <c r="F21" s="42">
        <f>'SCI-N&amp;T'!F41</f>
        <v>0</v>
      </c>
      <c r="G21" s="42">
        <f>'SCI-N&amp;T'!G41</f>
        <v>0</v>
      </c>
      <c r="H21" s="42">
        <f>'SCI-N&amp;T'!H41</f>
        <v>0</v>
      </c>
      <c r="I21" s="42">
        <f>'SCI-N&amp;T'!I41</f>
        <v>0</v>
      </c>
      <c r="J21" s="42">
        <f>'SCI-N&amp;T'!J41</f>
        <v>0</v>
      </c>
      <c r="K21" s="42">
        <f>'SCI-N&amp;T'!K41</f>
        <v>0</v>
      </c>
      <c r="L21" s="42">
        <f>'SCI-N&amp;T'!L41</f>
        <v>0</v>
      </c>
      <c r="M21" s="43">
        <f>'SCI-N&amp;T'!M41</f>
        <v>0</v>
      </c>
      <c r="O21" s="211" t="s">
        <v>390</v>
      </c>
    </row>
    <row r="22" spans="2:13" ht="12.75">
      <c r="B22" s="486" t="s">
        <v>257</v>
      </c>
      <c r="C22" s="504"/>
      <c r="D22" s="109">
        <f>D20+D21</f>
        <v>0</v>
      </c>
      <c r="E22" s="109">
        <f aca="true" t="shared" si="6" ref="E22:M22">E20+E21</f>
        <v>0</v>
      </c>
      <c r="F22" s="109">
        <f t="shared" si="6"/>
        <v>0</v>
      </c>
      <c r="G22" s="109">
        <f t="shared" si="6"/>
        <v>0</v>
      </c>
      <c r="H22" s="109">
        <f t="shared" si="6"/>
        <v>0</v>
      </c>
      <c r="I22" s="109">
        <f t="shared" si="6"/>
        <v>0</v>
      </c>
      <c r="J22" s="109">
        <f t="shared" si="6"/>
        <v>0</v>
      </c>
      <c r="K22" s="109">
        <f t="shared" si="6"/>
        <v>0</v>
      </c>
      <c r="L22" s="109">
        <f t="shared" si="6"/>
        <v>0</v>
      </c>
      <c r="M22" s="118">
        <f t="shared" si="6"/>
        <v>0</v>
      </c>
    </row>
    <row r="23" spans="2:13" ht="12.75">
      <c r="B23" s="19"/>
      <c r="C23" s="20"/>
      <c r="D23" s="17"/>
      <c r="E23" s="17"/>
      <c r="F23" s="17"/>
      <c r="G23" s="17"/>
      <c r="H23" s="17"/>
      <c r="I23" s="17"/>
      <c r="J23" s="17"/>
      <c r="K23" s="17"/>
      <c r="L23" s="17"/>
      <c r="M23" s="18"/>
    </row>
    <row r="24" spans="2:13" ht="12.75">
      <c r="B24" s="19"/>
      <c r="C24" s="20"/>
      <c r="D24" s="17"/>
      <c r="E24" s="17"/>
      <c r="F24" s="17"/>
      <c r="G24" s="17"/>
      <c r="H24" s="17"/>
      <c r="I24" s="17"/>
      <c r="J24" s="17"/>
      <c r="K24" s="17"/>
      <c r="L24" s="17"/>
      <c r="M24" s="18"/>
    </row>
    <row r="25" spans="1:13" ht="12.75">
      <c r="A25" s="53"/>
      <c r="B25" s="475" t="s">
        <v>66</v>
      </c>
      <c r="C25" s="476"/>
      <c r="D25" s="167"/>
      <c r="E25" s="167"/>
      <c r="F25" s="167"/>
      <c r="G25" s="167"/>
      <c r="H25" s="167"/>
      <c r="I25" s="167"/>
      <c r="J25" s="167"/>
      <c r="K25" s="167"/>
      <c r="L25" s="167"/>
      <c r="M25" s="168"/>
    </row>
    <row r="26" spans="2:13" ht="13.5" thickBot="1">
      <c r="B26" s="502" t="s">
        <v>253</v>
      </c>
      <c r="C26" s="503"/>
      <c r="D26" s="120">
        <f>D12+D17+D22</f>
        <v>0</v>
      </c>
      <c r="E26" s="120">
        <f>E12+E17+E22</f>
        <v>0</v>
      </c>
      <c r="F26" s="139" t="e">
        <f aca="true" t="shared" si="7" ref="F26:L26">F12+F17+F22</f>
        <v>#DIV/0!</v>
      </c>
      <c r="G26" s="120" t="e">
        <f t="shared" si="7"/>
        <v>#DIV/0!</v>
      </c>
      <c r="H26" s="139" t="e">
        <f t="shared" si="7"/>
        <v>#DIV/0!</v>
      </c>
      <c r="I26" s="139" t="e">
        <f t="shared" si="7"/>
        <v>#DIV/0!</v>
      </c>
      <c r="J26" s="120" t="e">
        <f t="shared" si="7"/>
        <v>#DIV/0!</v>
      </c>
      <c r="K26" s="120" t="e">
        <f t="shared" si="7"/>
        <v>#DIV/0!</v>
      </c>
      <c r="L26" s="120" t="e">
        <f t="shared" si="7"/>
        <v>#DIV/0!</v>
      </c>
      <c r="M26" s="121" t="e">
        <f>M12+M17+M22</f>
        <v>#DIV/0!</v>
      </c>
    </row>
    <row r="27" spans="2:13" ht="13.5" thickTop="1">
      <c r="B27" s="38"/>
      <c r="C27" s="37"/>
      <c r="D27" s="15"/>
      <c r="E27" s="15"/>
      <c r="F27" s="127"/>
      <c r="G27" s="15"/>
      <c r="H27" s="127"/>
      <c r="I27" s="127"/>
      <c r="J27" s="15"/>
      <c r="K27" s="15"/>
      <c r="L27" s="15"/>
      <c r="M27" s="16"/>
    </row>
    <row r="28" spans="2:13" ht="13.5" thickBot="1">
      <c r="B28" s="237" t="s">
        <v>275</v>
      </c>
      <c r="C28" s="278"/>
      <c r="D28" s="120">
        <f>SFP!E39</f>
        <v>0</v>
      </c>
      <c r="E28" s="120" t="e">
        <f>SFP!F39</f>
        <v>#DIV/0!</v>
      </c>
      <c r="F28" s="139" t="e">
        <f>SFP!G39</f>
        <v>#DIV/0!</v>
      </c>
      <c r="G28" s="120" t="e">
        <f>SFP!H39</f>
        <v>#DIV/0!</v>
      </c>
      <c r="H28" s="139" t="e">
        <f>SFP!I39</f>
        <v>#DIV/0!</v>
      </c>
      <c r="I28" s="139" t="e">
        <f>SFP!J39</f>
        <v>#DIV/0!</v>
      </c>
      <c r="J28" s="120" t="e">
        <f>SFP!K39</f>
        <v>#DIV/0!</v>
      </c>
      <c r="K28" s="120" t="e">
        <f>SFP!L39</f>
        <v>#DIV/0!</v>
      </c>
      <c r="L28" s="120" t="e">
        <f>SFP!M39</f>
        <v>#DIV/0!</v>
      </c>
      <c r="M28" s="121" t="e">
        <f>SFP!N39</f>
        <v>#DIV/0!</v>
      </c>
    </row>
    <row r="29" spans="2:13" ht="14.25" thickBot="1" thickTop="1">
      <c r="B29" s="119"/>
      <c r="C29" s="153"/>
      <c r="D29" s="54"/>
      <c r="E29" s="54"/>
      <c r="F29" s="140"/>
      <c r="G29" s="54"/>
      <c r="H29" s="140"/>
      <c r="I29" s="140"/>
      <c r="J29" s="54"/>
      <c r="K29" s="54"/>
      <c r="L29" s="54"/>
      <c r="M29" s="55"/>
    </row>
    <row r="30" spans="2:13" ht="12.75">
      <c r="B30" s="404" t="s">
        <v>403</v>
      </c>
      <c r="C30" s="404"/>
      <c r="D30" s="404" t="b">
        <f>D28=D26</f>
        <v>1</v>
      </c>
      <c r="E30" s="404" t="e">
        <f aca="true" t="shared" si="8" ref="E30:M30">E28=E26</f>
        <v>#DIV/0!</v>
      </c>
      <c r="F30" s="404" t="e">
        <f t="shared" si="8"/>
        <v>#DIV/0!</v>
      </c>
      <c r="G30" s="404" t="e">
        <f t="shared" si="8"/>
        <v>#DIV/0!</v>
      </c>
      <c r="H30" s="404" t="e">
        <f t="shared" si="8"/>
        <v>#DIV/0!</v>
      </c>
      <c r="I30" s="404" t="e">
        <f t="shared" si="8"/>
        <v>#DIV/0!</v>
      </c>
      <c r="J30" s="404" t="e">
        <f t="shared" si="8"/>
        <v>#DIV/0!</v>
      </c>
      <c r="K30" s="404" t="e">
        <f t="shared" si="8"/>
        <v>#DIV/0!</v>
      </c>
      <c r="L30" s="404" t="e">
        <f t="shared" si="8"/>
        <v>#DIV/0!</v>
      </c>
      <c r="M30" s="404" t="e">
        <f t="shared" si="8"/>
        <v>#DIV/0!</v>
      </c>
    </row>
    <row r="31" spans="4:13" ht="12.75">
      <c r="D31" s="217"/>
      <c r="E31" s="217"/>
      <c r="F31" s="217"/>
      <c r="G31" s="217"/>
      <c r="H31" s="217"/>
      <c r="I31" s="217"/>
      <c r="J31" s="217"/>
      <c r="K31" s="217"/>
      <c r="L31" s="217"/>
      <c r="M31" s="217"/>
    </row>
    <row r="32" ht="12.75">
      <c r="G32" s="327"/>
    </row>
  </sheetData>
  <mergeCells count="20">
    <mergeCell ref="B26:C26"/>
    <mergeCell ref="B21:C21"/>
    <mergeCell ref="B22:C22"/>
    <mergeCell ref="B25:C25"/>
    <mergeCell ref="B19:C19"/>
    <mergeCell ref="B20:C20"/>
    <mergeCell ref="B16:C16"/>
    <mergeCell ref="B17:C17"/>
    <mergeCell ref="B18:C18"/>
    <mergeCell ref="B14:C14"/>
    <mergeCell ref="B15:C15"/>
    <mergeCell ref="B8:C8"/>
    <mergeCell ref="B9:C9"/>
    <mergeCell ref="B11:C11"/>
    <mergeCell ref="B12:C12"/>
    <mergeCell ref="B10:C10"/>
    <mergeCell ref="B2:M2"/>
    <mergeCell ref="B3:M3"/>
    <mergeCell ref="B4:M4"/>
    <mergeCell ref="B7:C7"/>
  </mergeCells>
  <printOptions horizontalCentered="1"/>
  <pageMargins left="0.7480314960629921" right="0.7480314960629921" top="0.984251968503937" bottom="0.984251968503937" header="0.5118110236220472" footer="0.5118110236220472"/>
  <pageSetup horizontalDpi="600" verticalDpi="600" orientation="landscape" paperSize="9" scale="80" r:id="rId1"/>
  <headerFooter alignWithMargins="0">
    <oddFooter>&amp;CPage &amp;P of &amp;N</oddFooter>
  </headerFooter>
</worksheet>
</file>

<file path=xl/worksheets/sheet8.xml><?xml version="1.0" encoding="utf-8"?>
<worksheet xmlns="http://schemas.openxmlformats.org/spreadsheetml/2006/main" xmlns:r="http://schemas.openxmlformats.org/officeDocument/2006/relationships">
  <dimension ref="B2:O49"/>
  <sheetViews>
    <sheetView showGridLines="0" zoomScaleSheetLayoutView="100" workbookViewId="0" topLeftCell="A1">
      <pane xSplit="3" ySplit="6" topLeftCell="D7" activePane="bottomRight" state="frozen"/>
      <selection pane="topLeft" activeCell="A1" sqref="A1"/>
      <selection pane="topRight" activeCell="D1" sqref="D1"/>
      <selection pane="bottomLeft" activeCell="A7" sqref="A7"/>
      <selection pane="bottomRight" activeCell="F47" sqref="F47"/>
    </sheetView>
  </sheetViews>
  <sheetFormatPr defaultColWidth="9.140625" defaultRowHeight="12.75"/>
  <cols>
    <col min="1" max="1" width="5.28125" style="211" customWidth="1"/>
    <col min="2" max="2" width="5.7109375" style="211" customWidth="1"/>
    <col min="3" max="3" width="43.140625" style="211" customWidth="1"/>
    <col min="4" max="5" width="11.57421875" style="211" bestFit="1" customWidth="1"/>
    <col min="6" max="7" width="11.57421875" style="212" bestFit="1" customWidth="1"/>
    <col min="8" max="9" width="11.00390625" style="212" customWidth="1"/>
    <col min="10" max="11" width="11.00390625" style="211" customWidth="1"/>
    <col min="12" max="13" width="11.57421875" style="211" bestFit="1" customWidth="1"/>
    <col min="14" max="14" width="4.00390625" style="211" customWidth="1"/>
    <col min="15" max="15" width="66.00390625" style="211" bestFit="1" customWidth="1"/>
    <col min="16" max="16384" width="9.140625" style="211" customWidth="1"/>
  </cols>
  <sheetData>
    <row r="1" ht="13.5" thickBot="1"/>
    <row r="2" spans="2:13" ht="23.25">
      <c r="B2" s="434" t="s">
        <v>445</v>
      </c>
      <c r="C2" s="435"/>
      <c r="D2" s="435"/>
      <c r="E2" s="435"/>
      <c r="F2" s="435"/>
      <c r="G2" s="435"/>
      <c r="H2" s="435"/>
      <c r="I2" s="435"/>
      <c r="J2" s="435"/>
      <c r="K2" s="435"/>
      <c r="L2" s="435"/>
      <c r="M2" s="436"/>
    </row>
    <row r="3" spans="2:13" ht="21">
      <c r="B3" s="477" t="s">
        <v>362</v>
      </c>
      <c r="C3" s="478"/>
      <c r="D3" s="478"/>
      <c r="E3" s="478"/>
      <c r="F3" s="478"/>
      <c r="G3" s="478"/>
      <c r="H3" s="478"/>
      <c r="I3" s="478"/>
      <c r="J3" s="478"/>
      <c r="K3" s="478"/>
      <c r="L3" s="478"/>
      <c r="M3" s="479"/>
    </row>
    <row r="4" spans="2:13" ht="16.5" thickBot="1">
      <c r="B4" s="480"/>
      <c r="C4" s="481"/>
      <c r="D4" s="481"/>
      <c r="E4" s="481"/>
      <c r="F4" s="481"/>
      <c r="G4" s="481"/>
      <c r="H4" s="481"/>
      <c r="I4" s="481"/>
      <c r="J4" s="481"/>
      <c r="K4" s="481"/>
      <c r="L4" s="481"/>
      <c r="M4" s="482"/>
    </row>
    <row r="5" spans="2:13" ht="12.75">
      <c r="B5" s="9"/>
      <c r="C5" s="10"/>
      <c r="D5" s="214" t="s">
        <v>292</v>
      </c>
      <c r="E5" s="215" t="s">
        <v>293</v>
      </c>
      <c r="F5" s="215" t="s">
        <v>294</v>
      </c>
      <c r="G5" s="215" t="s">
        <v>295</v>
      </c>
      <c r="H5" s="214" t="s">
        <v>296</v>
      </c>
      <c r="I5" s="214" t="s">
        <v>297</v>
      </c>
      <c r="J5" s="214" t="s">
        <v>298</v>
      </c>
      <c r="K5" s="214" t="s">
        <v>299</v>
      </c>
      <c r="L5" s="424" t="s">
        <v>300</v>
      </c>
      <c r="M5" s="216" t="s">
        <v>444</v>
      </c>
    </row>
    <row r="6" spans="2:13" ht="13.5" thickBot="1">
      <c r="B6" s="11"/>
      <c r="C6" s="12"/>
      <c r="D6" s="13" t="s">
        <v>96</v>
      </c>
      <c r="E6" s="13" t="s">
        <v>96</v>
      </c>
      <c r="F6" s="13" t="s">
        <v>96</v>
      </c>
      <c r="G6" s="13" t="s">
        <v>96</v>
      </c>
      <c r="H6" s="13" t="s">
        <v>96</v>
      </c>
      <c r="I6" s="13" t="s">
        <v>96</v>
      </c>
      <c r="J6" s="13" t="s">
        <v>96</v>
      </c>
      <c r="K6" s="13" t="s">
        <v>96</v>
      </c>
      <c r="L6" s="13" t="s">
        <v>96</v>
      </c>
      <c r="M6" s="14" t="s">
        <v>96</v>
      </c>
    </row>
    <row r="7" spans="2:13" ht="12.75">
      <c r="B7" s="475" t="s">
        <v>70</v>
      </c>
      <c r="C7" s="476"/>
      <c r="D7" s="167"/>
      <c r="E7" s="167"/>
      <c r="F7" s="167"/>
      <c r="G7" s="167"/>
      <c r="H7" s="167"/>
      <c r="I7" s="167"/>
      <c r="J7" s="167"/>
      <c r="K7" s="167"/>
      <c r="L7" s="167"/>
      <c r="M7" s="168"/>
    </row>
    <row r="8" spans="2:15" ht="12.75">
      <c r="B8" s="38" t="s">
        <v>258</v>
      </c>
      <c r="C8" s="37"/>
      <c r="D8" s="128">
        <f>'SCI-N&amp;T'!D9+'SCI-N&amp;T'!D10</f>
        <v>0</v>
      </c>
      <c r="E8" s="128">
        <f>'SCI-N&amp;T'!E9+'SCI-N&amp;T'!E10</f>
        <v>0</v>
      </c>
      <c r="F8" s="128">
        <f>'SCI-N&amp;T'!F9+'SCI-N&amp;T'!F10</f>
        <v>0</v>
      </c>
      <c r="G8" s="128">
        <f>'SCI-N&amp;T'!G9+'SCI-N&amp;T'!G10</f>
        <v>0</v>
      </c>
      <c r="H8" s="128">
        <f>'SCI-N&amp;T'!H9+'SCI-N&amp;T'!H10</f>
        <v>0</v>
      </c>
      <c r="I8" s="128">
        <f>'SCI-N&amp;T'!I9+'SCI-N&amp;T'!I10</f>
        <v>0</v>
      </c>
      <c r="J8" s="128">
        <f>'SCI-N&amp;T'!J9+'SCI-N&amp;T'!J10</f>
        <v>0</v>
      </c>
      <c r="K8" s="128">
        <f>'SCI-N&amp;T'!K9+'SCI-N&amp;T'!K10</f>
        <v>0</v>
      </c>
      <c r="L8" s="128">
        <f>'SCI-N&amp;T'!L9+'SCI-N&amp;T'!L10</f>
        <v>0</v>
      </c>
      <c r="M8" s="18">
        <f>'SCI-N&amp;T'!M9+'SCI-N&amp;T'!M10</f>
        <v>0</v>
      </c>
      <c r="O8" s="333" t="s">
        <v>338</v>
      </c>
    </row>
    <row r="9" spans="2:15" ht="12.75">
      <c r="B9" s="445" t="s">
        <v>0</v>
      </c>
      <c r="C9" s="495"/>
      <c r="D9" s="39">
        <f>'SCI-N&amp;T'!D16-'SCI-N&amp;T'!D9-'SCI-N&amp;T'!D10+'SCI-N&amp;T'!D31+'SCI-N&amp;T'!D32+'SCI-N&amp;T'!D33</f>
        <v>0</v>
      </c>
      <c r="E9" s="39">
        <f>'SCI-N&amp;T'!E16-'SCI-N&amp;T'!E9-'SCI-N&amp;T'!E10+'SCI-N&amp;T'!E31+'SCI-N&amp;T'!E32+'SCI-N&amp;T'!E33</f>
        <v>0</v>
      </c>
      <c r="F9" s="39">
        <f>'SCI-N&amp;T'!F16-'SCI-N&amp;T'!F9-'SCI-N&amp;T'!F10+'SCI-N&amp;T'!F31+'SCI-N&amp;T'!F32+'SCI-N&amp;T'!F33</f>
        <v>0</v>
      </c>
      <c r="G9" s="39">
        <f>'SCI-N&amp;T'!G16-'SCI-N&amp;T'!G9-'SCI-N&amp;T'!G10+'SCI-N&amp;T'!G31+'SCI-N&amp;T'!G32+'SCI-N&amp;T'!G33</f>
        <v>0</v>
      </c>
      <c r="H9" s="39">
        <f>'SCI-N&amp;T'!H16-'SCI-N&amp;T'!H9-'SCI-N&amp;T'!H10+'SCI-N&amp;T'!H31+'SCI-N&amp;T'!H32+'SCI-N&amp;T'!H33</f>
        <v>0</v>
      </c>
      <c r="I9" s="39">
        <f>'SCI-N&amp;T'!I16-'SCI-N&amp;T'!I9-'SCI-N&amp;T'!I10+'SCI-N&amp;T'!I31+'SCI-N&amp;T'!I32+'SCI-N&amp;T'!I33</f>
        <v>0</v>
      </c>
      <c r="J9" s="39">
        <f>'SCI-N&amp;T'!J16-'SCI-N&amp;T'!J9-'SCI-N&amp;T'!J10+'SCI-N&amp;T'!J31+'SCI-N&amp;T'!J32+'SCI-N&amp;T'!J33</f>
        <v>0</v>
      </c>
      <c r="K9" s="39">
        <f>'SCI-N&amp;T'!K16-'SCI-N&amp;T'!K9-'SCI-N&amp;T'!K10+'SCI-N&amp;T'!K31+'SCI-N&amp;T'!K32+'SCI-N&amp;T'!K33</f>
        <v>0</v>
      </c>
      <c r="L9" s="39">
        <f>'SCI-N&amp;T'!L16-'SCI-N&amp;T'!L9-'SCI-N&amp;T'!L10+'SCI-N&amp;T'!L31+'SCI-N&amp;T'!L32+'SCI-N&amp;T'!L33</f>
        <v>0</v>
      </c>
      <c r="M9" s="18">
        <f>'SCI-N&amp;T'!M16-'SCI-N&amp;T'!M9-'SCI-N&amp;T'!M10+'SCI-N&amp;T'!M31+'SCI-N&amp;T'!M32+'SCI-N&amp;T'!M33</f>
        <v>0</v>
      </c>
      <c r="O9" s="333" t="s">
        <v>339</v>
      </c>
    </row>
    <row r="10" spans="2:13" ht="12.75">
      <c r="B10" s="453" t="s">
        <v>78</v>
      </c>
      <c r="C10" s="442"/>
      <c r="D10" s="27">
        <f aca="true" t="shared" si="0" ref="D10:L10">SUM(D8:D9)</f>
        <v>0</v>
      </c>
      <c r="E10" s="27">
        <f t="shared" si="0"/>
        <v>0</v>
      </c>
      <c r="F10" s="131">
        <f t="shared" si="0"/>
        <v>0</v>
      </c>
      <c r="G10" s="27">
        <f t="shared" si="0"/>
        <v>0</v>
      </c>
      <c r="H10" s="27">
        <f t="shared" si="0"/>
        <v>0</v>
      </c>
      <c r="I10" s="27">
        <f t="shared" si="0"/>
        <v>0</v>
      </c>
      <c r="J10" s="27">
        <f t="shared" si="0"/>
        <v>0</v>
      </c>
      <c r="K10" s="27">
        <f t="shared" si="0"/>
        <v>0</v>
      </c>
      <c r="L10" s="27">
        <f t="shared" si="0"/>
        <v>0</v>
      </c>
      <c r="M10" s="28">
        <f>SUM(M8:M9)</f>
        <v>0</v>
      </c>
    </row>
    <row r="11" spans="2:13" ht="12.75">
      <c r="B11" s="19"/>
      <c r="C11" s="20"/>
      <c r="D11" s="17"/>
      <c r="E11" s="17"/>
      <c r="F11" s="62"/>
      <c r="G11" s="17"/>
      <c r="H11" s="17"/>
      <c r="I11" s="17"/>
      <c r="J11" s="17"/>
      <c r="K11" s="17"/>
      <c r="L11" s="17"/>
      <c r="M11" s="18"/>
    </row>
    <row r="12" spans="2:13" ht="12.75">
      <c r="B12" s="475" t="s">
        <v>79</v>
      </c>
      <c r="C12" s="476"/>
      <c r="D12" s="171"/>
      <c r="E12" s="171"/>
      <c r="F12" s="171"/>
      <c r="G12" s="171"/>
      <c r="H12" s="171"/>
      <c r="I12" s="171"/>
      <c r="J12" s="171"/>
      <c r="K12" s="171"/>
      <c r="L12" s="171"/>
      <c r="M12" s="172"/>
    </row>
    <row r="13" spans="2:15" ht="12.75">
      <c r="B13" s="449" t="s">
        <v>285</v>
      </c>
      <c r="C13" s="458"/>
      <c r="D13" s="17">
        <f>'SCI-N&amp;T'!D27</f>
        <v>0</v>
      </c>
      <c r="E13" s="17">
        <f>'SCI-N&amp;T'!E27</f>
        <v>0</v>
      </c>
      <c r="F13" s="17" t="e">
        <f>'SCI-N&amp;T'!F27</f>
        <v>#DIV/0!</v>
      </c>
      <c r="G13" s="17" t="e">
        <f>'SCI-N&amp;T'!G27</f>
        <v>#DIV/0!</v>
      </c>
      <c r="H13" s="17" t="e">
        <f>'SCI-N&amp;T'!H27</f>
        <v>#DIV/0!</v>
      </c>
      <c r="I13" s="17" t="e">
        <f>'SCI-N&amp;T'!I27</f>
        <v>#DIV/0!</v>
      </c>
      <c r="J13" s="17" t="e">
        <f>'SCI-N&amp;T'!J27</f>
        <v>#DIV/0!</v>
      </c>
      <c r="K13" s="17" t="e">
        <f>'SCI-N&amp;T'!K27</f>
        <v>#DIV/0!</v>
      </c>
      <c r="L13" s="17" t="e">
        <f>'SCI-N&amp;T'!L27</f>
        <v>#DIV/0!</v>
      </c>
      <c r="M13" s="18" t="e">
        <f>'SCI-N&amp;T'!M27</f>
        <v>#DIV/0!</v>
      </c>
      <c r="O13" s="333" t="s">
        <v>340</v>
      </c>
    </row>
    <row r="14" spans="2:13" ht="12.75">
      <c r="B14" s="453"/>
      <c r="C14" s="454"/>
      <c r="D14" s="17"/>
      <c r="E14" s="17"/>
      <c r="F14" s="62"/>
      <c r="G14" s="17"/>
      <c r="H14" s="17"/>
      <c r="I14" s="17"/>
      <c r="J14" s="17"/>
      <c r="K14" s="17"/>
      <c r="L14" s="17"/>
      <c r="M14" s="18"/>
    </row>
    <row r="15" spans="2:13" ht="12.75">
      <c r="B15" s="473" t="s">
        <v>259</v>
      </c>
      <c r="C15" s="474"/>
      <c r="D15" s="21">
        <f>D10+D13</f>
        <v>0</v>
      </c>
      <c r="E15" s="21">
        <f aca="true" t="shared" si="1" ref="E15:M15">E10+E13</f>
        <v>0</v>
      </c>
      <c r="F15" s="129" t="e">
        <f t="shared" si="1"/>
        <v>#DIV/0!</v>
      </c>
      <c r="G15" s="21" t="e">
        <f t="shared" si="1"/>
        <v>#DIV/0!</v>
      </c>
      <c r="H15" s="21" t="e">
        <f t="shared" si="1"/>
        <v>#DIV/0!</v>
      </c>
      <c r="I15" s="21" t="e">
        <f t="shared" si="1"/>
        <v>#DIV/0!</v>
      </c>
      <c r="J15" s="21" t="e">
        <f t="shared" si="1"/>
        <v>#DIV/0!</v>
      </c>
      <c r="K15" s="21" t="e">
        <f t="shared" si="1"/>
        <v>#DIV/0!</v>
      </c>
      <c r="L15" s="21" t="e">
        <f t="shared" si="1"/>
        <v>#DIV/0!</v>
      </c>
      <c r="M15" s="22" t="e">
        <f t="shared" si="1"/>
        <v>#DIV/0!</v>
      </c>
    </row>
    <row r="16" spans="2:13" ht="13.5" thickBot="1">
      <c r="B16" s="507"/>
      <c r="C16" s="508"/>
      <c r="D16" s="102"/>
      <c r="E16" s="102"/>
      <c r="F16" s="102"/>
      <c r="G16" s="102"/>
      <c r="H16" s="102"/>
      <c r="I16" s="102"/>
      <c r="J16" s="102"/>
      <c r="K16" s="102"/>
      <c r="L16" s="102"/>
      <c r="M16" s="103"/>
    </row>
    <row r="17" spans="2:13" ht="12.75">
      <c r="B17" s="475" t="s">
        <v>81</v>
      </c>
      <c r="C17" s="476"/>
      <c r="D17" s="171"/>
      <c r="E17" s="171"/>
      <c r="F17" s="171"/>
      <c r="G17" s="171"/>
      <c r="H17" s="171"/>
      <c r="I17" s="171"/>
      <c r="J17" s="171"/>
      <c r="K17" s="171"/>
      <c r="L17" s="171"/>
      <c r="M17" s="172"/>
    </row>
    <row r="18" spans="2:15" ht="12.75">
      <c r="B18" s="449" t="s">
        <v>82</v>
      </c>
      <c r="C18" s="443"/>
      <c r="D18" s="17">
        <f>'SCI-Prog'!D72*-1</f>
        <v>0</v>
      </c>
      <c r="E18" s="17">
        <f>'SCI-Prog'!E72*-1</f>
        <v>0</v>
      </c>
      <c r="F18" s="62">
        <f>'SCI-Prog'!F72*-1</f>
        <v>0</v>
      </c>
      <c r="G18" s="17">
        <f>'SCI-Prog'!G72*-1</f>
        <v>0</v>
      </c>
      <c r="H18" s="17">
        <f>'SCI-Prog'!H72*-1</f>
        <v>0</v>
      </c>
      <c r="I18" s="17">
        <f>'SCI-Prog'!I72*-1</f>
        <v>0</v>
      </c>
      <c r="J18" s="17">
        <f>'SCI-Prog'!J72*-1</f>
        <v>0</v>
      </c>
      <c r="K18" s="17">
        <f>'SCI-Prog'!K72*-1</f>
        <v>0</v>
      </c>
      <c r="L18" s="17">
        <f>'SCI-Prog'!L72*-1</f>
        <v>0</v>
      </c>
      <c r="M18" s="18">
        <f>'SCI-Prog'!M72*-1</f>
        <v>0</v>
      </c>
      <c r="O18" s="211" t="s">
        <v>341</v>
      </c>
    </row>
    <row r="19" spans="2:13" ht="12.75">
      <c r="B19" s="449" t="s">
        <v>83</v>
      </c>
      <c r="C19" s="450"/>
      <c r="D19" s="186">
        <v>0</v>
      </c>
      <c r="E19" s="186">
        <v>0</v>
      </c>
      <c r="F19" s="186">
        <v>0</v>
      </c>
      <c r="G19" s="186">
        <v>0</v>
      </c>
      <c r="H19" s="186">
        <v>0</v>
      </c>
      <c r="I19" s="186">
        <v>0</v>
      </c>
      <c r="J19" s="186">
        <v>0</v>
      </c>
      <c r="K19" s="186">
        <v>0</v>
      </c>
      <c r="L19" s="186">
        <v>0</v>
      </c>
      <c r="M19" s="187">
        <v>0</v>
      </c>
    </row>
    <row r="20" spans="2:13" ht="12.75">
      <c r="B20" s="449" t="s">
        <v>84</v>
      </c>
      <c r="C20" s="450"/>
      <c r="D20" s="186">
        <v>0</v>
      </c>
      <c r="E20" s="186">
        <v>0</v>
      </c>
      <c r="F20" s="186">
        <v>0</v>
      </c>
      <c r="G20" s="186">
        <v>0</v>
      </c>
      <c r="H20" s="186">
        <v>0</v>
      </c>
      <c r="I20" s="186">
        <v>0</v>
      </c>
      <c r="J20" s="186">
        <v>0</v>
      </c>
      <c r="K20" s="186">
        <v>0</v>
      </c>
      <c r="L20" s="186">
        <v>0</v>
      </c>
      <c r="M20" s="187">
        <v>0</v>
      </c>
    </row>
    <row r="21" spans="2:15" ht="12.75">
      <c r="B21" s="449" t="s">
        <v>85</v>
      </c>
      <c r="C21" s="450"/>
      <c r="D21" s="17">
        <f>'SCI-N&amp;T'!D23*-1</f>
        <v>0</v>
      </c>
      <c r="E21" s="17">
        <f>'SCI-N&amp;T'!E23*-1</f>
        <v>0</v>
      </c>
      <c r="F21" s="62" t="e">
        <f>'SCI-N&amp;T'!F23*-1</f>
        <v>#DIV/0!</v>
      </c>
      <c r="G21" s="17" t="e">
        <f>'SCI-N&amp;T'!G23*-1</f>
        <v>#DIV/0!</v>
      </c>
      <c r="H21" s="17" t="e">
        <f>'SCI-N&amp;T'!H23*-1</f>
        <v>#DIV/0!</v>
      </c>
      <c r="I21" s="17" t="e">
        <f>'SCI-N&amp;T'!I23*-1</f>
        <v>#DIV/0!</v>
      </c>
      <c r="J21" s="17" t="e">
        <f>'SCI-N&amp;T'!J23*-1</f>
        <v>#DIV/0!</v>
      </c>
      <c r="K21" s="17" t="e">
        <f>'SCI-N&amp;T'!K23*-1</f>
        <v>#DIV/0!</v>
      </c>
      <c r="L21" s="17" t="e">
        <f>'SCI-N&amp;T'!L23*-1</f>
        <v>#DIV/0!</v>
      </c>
      <c r="M21" s="18" t="e">
        <f>'SCI-N&amp;T'!M23*-1</f>
        <v>#DIV/0!</v>
      </c>
      <c r="O21" s="333" t="s">
        <v>342</v>
      </c>
    </row>
    <row r="22" spans="2:13" ht="12.75">
      <c r="B22" s="453" t="s">
        <v>19</v>
      </c>
      <c r="C22" s="442"/>
      <c r="D22" s="25">
        <f aca="true" t="shared" si="2" ref="D22:M22">SUM(D18:D21)</f>
        <v>0</v>
      </c>
      <c r="E22" s="25">
        <f t="shared" si="2"/>
        <v>0</v>
      </c>
      <c r="F22" s="137" t="e">
        <f t="shared" si="2"/>
        <v>#DIV/0!</v>
      </c>
      <c r="G22" s="25" t="e">
        <f t="shared" si="2"/>
        <v>#DIV/0!</v>
      </c>
      <c r="H22" s="25" t="e">
        <f t="shared" si="2"/>
        <v>#DIV/0!</v>
      </c>
      <c r="I22" s="25" t="e">
        <f t="shared" si="2"/>
        <v>#DIV/0!</v>
      </c>
      <c r="J22" s="25" t="e">
        <f t="shared" si="2"/>
        <v>#DIV/0!</v>
      </c>
      <c r="K22" s="25" t="e">
        <f t="shared" si="2"/>
        <v>#DIV/0!</v>
      </c>
      <c r="L22" s="25" t="e">
        <f t="shared" si="2"/>
        <v>#DIV/0!</v>
      </c>
      <c r="M22" s="26" t="e">
        <f t="shared" si="2"/>
        <v>#DIV/0!</v>
      </c>
    </row>
    <row r="23" spans="2:13" ht="13.5" thickBot="1">
      <c r="B23" s="509"/>
      <c r="C23" s="510"/>
      <c r="D23" s="102"/>
      <c r="E23" s="102"/>
      <c r="F23" s="138"/>
      <c r="G23" s="102"/>
      <c r="H23" s="102"/>
      <c r="I23" s="102"/>
      <c r="J23" s="102"/>
      <c r="K23" s="102"/>
      <c r="L23" s="102"/>
      <c r="M23" s="103"/>
    </row>
    <row r="24" spans="2:13" ht="12.75">
      <c r="B24" s="475" t="s">
        <v>111</v>
      </c>
      <c r="C24" s="476"/>
      <c r="D24" s="171"/>
      <c r="E24" s="171"/>
      <c r="F24" s="171"/>
      <c r="G24" s="171"/>
      <c r="H24" s="171"/>
      <c r="I24" s="171"/>
      <c r="J24" s="171"/>
      <c r="K24" s="171"/>
      <c r="L24" s="171"/>
      <c r="M24" s="172"/>
    </row>
    <row r="25" spans="2:15" ht="12.75">
      <c r="B25" s="449" t="s">
        <v>86</v>
      </c>
      <c r="C25" s="443"/>
      <c r="D25" s="17">
        <f>'Cap Wks'!E9*-1</f>
        <v>0</v>
      </c>
      <c r="E25" s="17">
        <f>'Cap Wks'!F9*-1</f>
        <v>0</v>
      </c>
      <c r="F25" s="17">
        <f>'Cap Wks'!G9*-1</f>
        <v>0</v>
      </c>
      <c r="G25" s="17">
        <f>'Cap Wks'!H9*-1</f>
        <v>0</v>
      </c>
      <c r="H25" s="17">
        <f>'Cap Wks'!I9*-1</f>
        <v>0</v>
      </c>
      <c r="I25" s="17">
        <f>'Cap Wks'!J9*-1</f>
        <v>0</v>
      </c>
      <c r="J25" s="17">
        <f>'Cap Wks'!K9*-1</f>
        <v>0</v>
      </c>
      <c r="K25" s="17">
        <f>'Cap Wks'!L9*-1</f>
        <v>0</v>
      </c>
      <c r="L25" s="17">
        <f>'Cap Wks'!M9*-1</f>
        <v>0</v>
      </c>
      <c r="M25" s="18">
        <f>'Cap Wks'!N9*-1</f>
        <v>0</v>
      </c>
      <c r="O25" s="211" t="s">
        <v>420</v>
      </c>
    </row>
    <row r="26" spans="2:15" ht="12.75">
      <c r="B26" s="449" t="s">
        <v>93</v>
      </c>
      <c r="C26" s="450"/>
      <c r="D26" s="17">
        <f>('Cap Wks'!E13-'Cap Wks'!E9)*-1</f>
        <v>0</v>
      </c>
      <c r="E26" s="17">
        <f>('Cap Wks'!F13-'Cap Wks'!F9)*-1</f>
        <v>0</v>
      </c>
      <c r="F26" s="17">
        <f>('Cap Wks'!G13-'Cap Wks'!G9)*-1</f>
        <v>0</v>
      </c>
      <c r="G26" s="17">
        <f>('Cap Wks'!H13-'Cap Wks'!H9)*-1</f>
        <v>0</v>
      </c>
      <c r="H26" s="17">
        <f>('Cap Wks'!I13-'Cap Wks'!I9)*-1</f>
        <v>0</v>
      </c>
      <c r="I26" s="17">
        <f>('Cap Wks'!J13-'Cap Wks'!J9)*-1</f>
        <v>0</v>
      </c>
      <c r="J26" s="17">
        <f>('Cap Wks'!K13-'Cap Wks'!K9)*-1</f>
        <v>0</v>
      </c>
      <c r="K26" s="17">
        <f>('Cap Wks'!L13-'Cap Wks'!L9)*-1</f>
        <v>0</v>
      </c>
      <c r="L26" s="17">
        <f>('Cap Wks'!M13-'Cap Wks'!M9)*-1</f>
        <v>0</v>
      </c>
      <c r="M26" s="18">
        <f>('Cap Wks'!N13-'Cap Wks'!N9)*-1</f>
        <v>0</v>
      </c>
      <c r="O26" s="211" t="s">
        <v>421</v>
      </c>
    </row>
    <row r="27" spans="2:15" ht="12.75">
      <c r="B27" s="449" t="s">
        <v>104</v>
      </c>
      <c r="C27" s="450"/>
      <c r="D27" s="17">
        <f>'Cap Wks'!E55*-1</f>
        <v>0</v>
      </c>
      <c r="E27" s="17">
        <f>'Cap Wks'!F55*-1</f>
        <v>0</v>
      </c>
      <c r="F27" s="62">
        <f>'Cap Wks'!G55*-1</f>
        <v>0</v>
      </c>
      <c r="G27" s="17">
        <f>'Cap Wks'!H55*-1</f>
        <v>0</v>
      </c>
      <c r="H27" s="17">
        <f>'Cap Wks'!I55*-1</f>
        <v>0</v>
      </c>
      <c r="I27" s="17">
        <f>'Cap Wks'!J55*-1</f>
        <v>0</v>
      </c>
      <c r="J27" s="17">
        <f>'Cap Wks'!K55*-1</f>
        <v>0</v>
      </c>
      <c r="K27" s="17">
        <f>'Cap Wks'!L55*-1</f>
        <v>0</v>
      </c>
      <c r="L27" s="17">
        <f>'Cap Wks'!M55*-1</f>
        <v>0</v>
      </c>
      <c r="M27" s="18">
        <f>'Cap Wks'!N55*-1</f>
        <v>0</v>
      </c>
      <c r="O27" s="211" t="s">
        <v>422</v>
      </c>
    </row>
    <row r="28" spans="2:15" ht="12.75">
      <c r="B28" s="38" t="s">
        <v>105</v>
      </c>
      <c r="C28" s="205"/>
      <c r="D28" s="17">
        <f>'Cap Wks'!E64*-1</f>
        <v>0</v>
      </c>
      <c r="E28" s="17">
        <f>'Cap Wks'!F64*-1</f>
        <v>0</v>
      </c>
      <c r="F28" s="62">
        <f>'Cap Wks'!G64*-1</f>
        <v>0</v>
      </c>
      <c r="G28" s="17">
        <f>'Cap Wks'!H64*-1</f>
        <v>0</v>
      </c>
      <c r="H28" s="17">
        <f>'Cap Wks'!I64*-1</f>
        <v>0</v>
      </c>
      <c r="I28" s="17">
        <f>'Cap Wks'!J64*-1</f>
        <v>0</v>
      </c>
      <c r="J28" s="17">
        <f>'Cap Wks'!K64*-1</f>
        <v>0</v>
      </c>
      <c r="K28" s="17">
        <f>'Cap Wks'!L64*-1</f>
        <v>0</v>
      </c>
      <c r="L28" s="17">
        <f>'Cap Wks'!M64*-1</f>
        <v>0</v>
      </c>
      <c r="M28" s="18">
        <f>'Cap Wks'!N64*-1</f>
        <v>0</v>
      </c>
      <c r="O28" s="211" t="s">
        <v>423</v>
      </c>
    </row>
    <row r="29" spans="2:15" ht="12.75">
      <c r="B29" s="38" t="s">
        <v>106</v>
      </c>
      <c r="C29" s="205"/>
      <c r="D29" s="17">
        <f>('Cap Wks'!E22+'Cap Wks'!E33)*-1</f>
        <v>0</v>
      </c>
      <c r="E29" s="17">
        <f>('Cap Wks'!F22+'Cap Wks'!F33)*-1</f>
        <v>0</v>
      </c>
      <c r="F29" s="62">
        <f>('Cap Wks'!G22+'Cap Wks'!G33)*-1</f>
        <v>0</v>
      </c>
      <c r="G29" s="17">
        <f>('Cap Wks'!H22+'Cap Wks'!H33)*-1</f>
        <v>0</v>
      </c>
      <c r="H29" s="17">
        <f>('Cap Wks'!I22+'Cap Wks'!I33)*-1</f>
        <v>0</v>
      </c>
      <c r="I29" s="17">
        <f>('Cap Wks'!J22+'Cap Wks'!J33)*-1</f>
        <v>0</v>
      </c>
      <c r="J29" s="17">
        <f>('Cap Wks'!K22+'Cap Wks'!K33)*-1</f>
        <v>0</v>
      </c>
      <c r="K29" s="17">
        <f>('Cap Wks'!L22+'Cap Wks'!L33)*-1</f>
        <v>0</v>
      </c>
      <c r="L29" s="17">
        <f>('Cap Wks'!M22+'Cap Wks'!M33)*-1</f>
        <v>0</v>
      </c>
      <c r="M29" s="18">
        <f>('Cap Wks'!N22+'Cap Wks'!N33)*-1</f>
        <v>0</v>
      </c>
      <c r="O29" s="211" t="s">
        <v>424</v>
      </c>
    </row>
    <row r="30" spans="2:15" ht="12.75">
      <c r="B30" s="38" t="s">
        <v>337</v>
      </c>
      <c r="C30" s="205"/>
      <c r="D30" s="17">
        <f>'Cap Wks'!E40*-1</f>
        <v>0</v>
      </c>
      <c r="E30" s="17">
        <f>'Cap Wks'!F40*-1</f>
        <v>0</v>
      </c>
      <c r="F30" s="62">
        <f>'Cap Wks'!G40*-1</f>
        <v>0</v>
      </c>
      <c r="G30" s="62">
        <f>'Cap Wks'!H40*-1</f>
        <v>0</v>
      </c>
      <c r="H30" s="62">
        <f>'Cap Wks'!I40*-1</f>
        <v>0</v>
      </c>
      <c r="I30" s="62">
        <f>'Cap Wks'!J40*-1</f>
        <v>0</v>
      </c>
      <c r="J30" s="62">
        <f>'Cap Wks'!K40*-1</f>
        <v>0</v>
      </c>
      <c r="K30" s="62">
        <f>'Cap Wks'!L40*-1</f>
        <v>0</v>
      </c>
      <c r="L30" s="62">
        <f>'Cap Wks'!M40*-1</f>
        <v>0</v>
      </c>
      <c r="M30" s="18">
        <f>'Cap Wks'!N40*-1</f>
        <v>0</v>
      </c>
      <c r="O30" s="211" t="s">
        <v>425</v>
      </c>
    </row>
    <row r="31" spans="2:15" ht="12.75">
      <c r="B31" s="38" t="s">
        <v>107</v>
      </c>
      <c r="C31" s="205"/>
      <c r="D31" s="17">
        <f>'Cap Wks'!E68</f>
        <v>0</v>
      </c>
      <c r="E31" s="17">
        <f>'Cap Wks'!F68</f>
        <v>0</v>
      </c>
      <c r="F31" s="62">
        <f>'Cap Wks'!G68</f>
        <v>0</v>
      </c>
      <c r="G31" s="17">
        <f>'Cap Wks'!H68</f>
        <v>0</v>
      </c>
      <c r="H31" s="17">
        <f>'Cap Wks'!I68</f>
        <v>0</v>
      </c>
      <c r="I31" s="17">
        <f>'Cap Wks'!J68</f>
        <v>0</v>
      </c>
      <c r="J31" s="17">
        <f>'Cap Wks'!K68</f>
        <v>0</v>
      </c>
      <c r="K31" s="17">
        <f>'Cap Wks'!L68</f>
        <v>0</v>
      </c>
      <c r="L31" s="17">
        <f>'Cap Wks'!M68</f>
        <v>0</v>
      </c>
      <c r="M31" s="18">
        <f>'Cap Wks'!N68</f>
        <v>0</v>
      </c>
      <c r="O31" s="211" t="s">
        <v>426</v>
      </c>
    </row>
    <row r="32" spans="2:15" ht="12.75">
      <c r="B32" s="38" t="s">
        <v>40</v>
      </c>
      <c r="C32" s="205"/>
      <c r="D32" s="62">
        <f>-Loans!D178</f>
        <v>0</v>
      </c>
      <c r="E32" s="62">
        <f>Loans!E178</f>
        <v>0</v>
      </c>
      <c r="F32" s="62">
        <f>Loans!F178</f>
        <v>0</v>
      </c>
      <c r="G32" s="62">
        <f>Loans!G178</f>
        <v>0</v>
      </c>
      <c r="H32" s="62">
        <f>Loans!H178</f>
        <v>0</v>
      </c>
      <c r="I32" s="62">
        <f>Loans!I178</f>
        <v>0</v>
      </c>
      <c r="J32" s="62">
        <f>Loans!J178</f>
        <v>0</v>
      </c>
      <c r="K32" s="62">
        <f>Loans!K178</f>
        <v>0</v>
      </c>
      <c r="L32" s="62">
        <f>Loans!L178</f>
        <v>0</v>
      </c>
      <c r="M32" s="63">
        <f>Loans!M178</f>
        <v>0</v>
      </c>
      <c r="O32" s="211" t="s">
        <v>343</v>
      </c>
    </row>
    <row r="33" spans="2:15" ht="12.75">
      <c r="B33" s="38" t="s">
        <v>87</v>
      </c>
      <c r="C33" s="205"/>
      <c r="D33" s="186">
        <v>0</v>
      </c>
      <c r="E33" s="62">
        <f>Loans!E177</f>
        <v>0</v>
      </c>
      <c r="F33" s="62">
        <f>Loans!F177</f>
        <v>0</v>
      </c>
      <c r="G33" s="62">
        <f>Loans!G177</f>
        <v>0</v>
      </c>
      <c r="H33" s="62">
        <f>Loans!H177</f>
        <v>0</v>
      </c>
      <c r="I33" s="62">
        <f>Loans!I177</f>
        <v>0</v>
      </c>
      <c r="J33" s="62">
        <f>Loans!J177</f>
        <v>0</v>
      </c>
      <c r="K33" s="62">
        <f>Loans!K177</f>
        <v>0</v>
      </c>
      <c r="L33" s="62">
        <f>Loans!L177</f>
        <v>0</v>
      </c>
      <c r="M33" s="63">
        <f>Loans!M177</f>
        <v>0</v>
      </c>
      <c r="O33" s="211" t="s">
        <v>344</v>
      </c>
    </row>
    <row r="34" spans="2:15" ht="12.75">
      <c r="B34" s="38" t="s">
        <v>108</v>
      </c>
      <c r="C34" s="205"/>
      <c r="D34" s="62">
        <f>Loans!D78</f>
        <v>0</v>
      </c>
      <c r="E34" s="62">
        <f>Loans!E78</f>
        <v>0</v>
      </c>
      <c r="F34" s="62">
        <f>Loans!F78</f>
        <v>0</v>
      </c>
      <c r="G34" s="62">
        <f>Loans!G78</f>
        <v>0</v>
      </c>
      <c r="H34" s="62">
        <f>Loans!H78</f>
        <v>0</v>
      </c>
      <c r="I34" s="62">
        <f>Loans!I78</f>
        <v>0</v>
      </c>
      <c r="J34" s="62">
        <f>Loans!J78</f>
        <v>0</v>
      </c>
      <c r="K34" s="62">
        <f>Loans!K78</f>
        <v>0</v>
      </c>
      <c r="L34" s="62">
        <f>Loans!L78</f>
        <v>0</v>
      </c>
      <c r="M34" s="63">
        <f>Loans!M78</f>
        <v>0</v>
      </c>
      <c r="O34" s="211" t="s">
        <v>345</v>
      </c>
    </row>
    <row r="35" spans="2:15" ht="12.75">
      <c r="B35" s="38" t="s">
        <v>109</v>
      </c>
      <c r="C35" s="205"/>
      <c r="D35" s="17">
        <f>Reserves!D50*-1</f>
        <v>0</v>
      </c>
      <c r="E35" s="17">
        <f>Reserves!E50*-1</f>
        <v>0</v>
      </c>
      <c r="F35" s="17">
        <f>Reserves!F50*-1</f>
        <v>0</v>
      </c>
      <c r="G35" s="17">
        <f>Reserves!G50*-1</f>
        <v>0</v>
      </c>
      <c r="H35" s="17">
        <f>Reserves!H50*-1</f>
        <v>0</v>
      </c>
      <c r="I35" s="17">
        <f>Reserves!I50*-1</f>
        <v>0</v>
      </c>
      <c r="J35" s="17">
        <f>Reserves!J50*-1</f>
        <v>0</v>
      </c>
      <c r="K35" s="17">
        <f>Reserves!K50*-1</f>
        <v>0</v>
      </c>
      <c r="L35" s="17">
        <f>Reserves!L50*-1</f>
        <v>0</v>
      </c>
      <c r="M35" s="18">
        <f>Reserves!M50*-1</f>
        <v>0</v>
      </c>
      <c r="N35" s="217"/>
      <c r="O35" s="211" t="s">
        <v>427</v>
      </c>
    </row>
    <row r="36" spans="2:15" ht="12.75">
      <c r="B36" s="169" t="s">
        <v>110</v>
      </c>
      <c r="C36" s="320"/>
      <c r="D36" s="89">
        <f>Reserves!D51*-1</f>
        <v>0</v>
      </c>
      <c r="E36" s="89">
        <f>Reserves!E51*-1</f>
        <v>0</v>
      </c>
      <c r="F36" s="17">
        <f>Reserves!F51*-1</f>
        <v>0</v>
      </c>
      <c r="G36" s="17">
        <f>Reserves!G51*-1</f>
        <v>0</v>
      </c>
      <c r="H36" s="17">
        <f>Reserves!H51*-1</f>
        <v>0</v>
      </c>
      <c r="I36" s="17">
        <f>Reserves!I51*-1</f>
        <v>0</v>
      </c>
      <c r="J36" s="17">
        <f>Reserves!J51*-1</f>
        <v>0</v>
      </c>
      <c r="K36" s="17">
        <f>Reserves!K51*-1</f>
        <v>0</v>
      </c>
      <c r="L36" s="17">
        <f>Reserves!L51*-1</f>
        <v>0</v>
      </c>
      <c r="M36" s="18">
        <f>Reserves!M51*-1</f>
        <v>0</v>
      </c>
      <c r="N36" s="217"/>
      <c r="O36" s="211" t="s">
        <v>428</v>
      </c>
    </row>
    <row r="37" spans="2:13" ht="12.75">
      <c r="B37" s="453" t="s">
        <v>112</v>
      </c>
      <c r="C37" s="442"/>
      <c r="D37" s="30">
        <f>SUM(D25:D36)</f>
        <v>0</v>
      </c>
      <c r="E37" s="30">
        <f aca="true" t="shared" si="3" ref="E37:M37">SUM(E25:E36)</f>
        <v>0</v>
      </c>
      <c r="F37" s="130">
        <f t="shared" si="3"/>
        <v>0</v>
      </c>
      <c r="G37" s="23">
        <f t="shared" si="3"/>
        <v>0</v>
      </c>
      <c r="H37" s="23">
        <f t="shared" si="3"/>
        <v>0</v>
      </c>
      <c r="I37" s="23">
        <f t="shared" si="3"/>
        <v>0</v>
      </c>
      <c r="J37" s="23">
        <f t="shared" si="3"/>
        <v>0</v>
      </c>
      <c r="K37" s="23">
        <f t="shared" si="3"/>
        <v>0</v>
      </c>
      <c r="L37" s="23">
        <f t="shared" si="3"/>
        <v>0</v>
      </c>
      <c r="M37" s="24">
        <f t="shared" si="3"/>
        <v>0</v>
      </c>
    </row>
    <row r="38" spans="2:13" ht="12.75">
      <c r="B38" s="453"/>
      <c r="C38" s="454"/>
      <c r="D38" s="17"/>
      <c r="E38" s="17"/>
      <c r="F38" s="62"/>
      <c r="G38" s="17"/>
      <c r="H38" s="17"/>
      <c r="I38" s="17"/>
      <c r="J38" s="17"/>
      <c r="K38" s="17"/>
      <c r="L38" s="17"/>
      <c r="M38" s="18"/>
    </row>
    <row r="39" spans="2:15" ht="12.75">
      <c r="B39" s="486" t="s">
        <v>88</v>
      </c>
      <c r="C39" s="450"/>
      <c r="D39" s="30">
        <f>SFP!D66</f>
        <v>0</v>
      </c>
      <c r="E39" s="30">
        <f>SFP!E66</f>
        <v>0</v>
      </c>
      <c r="F39" s="30">
        <f>SFP!F66</f>
        <v>0</v>
      </c>
      <c r="G39" s="30">
        <f>SFP!G66</f>
        <v>0</v>
      </c>
      <c r="H39" s="30">
        <f>SFP!H66</f>
        <v>0</v>
      </c>
      <c r="I39" s="30">
        <f>SFP!I66</f>
        <v>0</v>
      </c>
      <c r="J39" s="30">
        <f>SFP!J66</f>
        <v>0</v>
      </c>
      <c r="K39" s="30">
        <f>SFP!K66</f>
        <v>0</v>
      </c>
      <c r="L39" s="30">
        <f>SFP!L66</f>
        <v>0</v>
      </c>
      <c r="M39" s="31">
        <f>SFP!M66</f>
        <v>0</v>
      </c>
      <c r="O39" s="211" t="s">
        <v>429</v>
      </c>
    </row>
    <row r="40" spans="2:15" ht="12.75">
      <c r="B40" s="486" t="s">
        <v>89</v>
      </c>
      <c r="C40" s="450"/>
      <c r="D40" s="30">
        <f>SFP!E66</f>
        <v>0</v>
      </c>
      <c r="E40" s="30">
        <f>SFP!F66</f>
        <v>0</v>
      </c>
      <c r="F40" s="132">
        <f>SFP!G66</f>
        <v>0</v>
      </c>
      <c r="G40" s="30">
        <f>SFP!H66</f>
        <v>0</v>
      </c>
      <c r="H40" s="30">
        <f>SFP!I66</f>
        <v>0</v>
      </c>
      <c r="I40" s="30">
        <f>SFP!J66</f>
        <v>0</v>
      </c>
      <c r="J40" s="30">
        <f>SFP!K66</f>
        <v>0</v>
      </c>
      <c r="K40" s="30">
        <f>SFP!L66</f>
        <v>0</v>
      </c>
      <c r="L40" s="30">
        <f>SFP!M66</f>
        <v>0</v>
      </c>
      <c r="M40" s="31">
        <f>SFP!N66</f>
        <v>0</v>
      </c>
      <c r="O40" s="211" t="s">
        <v>429</v>
      </c>
    </row>
    <row r="41" spans="2:13" ht="12.75">
      <c r="B41" s="486"/>
      <c r="C41" s="450"/>
      <c r="D41" s="30"/>
      <c r="E41" s="30"/>
      <c r="F41" s="132"/>
      <c r="G41" s="30"/>
      <c r="H41" s="30"/>
      <c r="I41" s="30"/>
      <c r="J41" s="30"/>
      <c r="K41" s="30"/>
      <c r="L41" s="30"/>
      <c r="M41" s="31"/>
    </row>
    <row r="42" spans="2:13" ht="13.5" thickBot="1">
      <c r="B42" s="505" t="s">
        <v>284</v>
      </c>
      <c r="C42" s="506"/>
      <c r="D42" s="279">
        <f>D15+D22+D37+D39-D40</f>
        <v>0</v>
      </c>
      <c r="E42" s="279">
        <f aca="true" t="shared" si="4" ref="E42:M42">E15+E22+E37+E39-E40</f>
        <v>0</v>
      </c>
      <c r="F42" s="279" t="e">
        <f>F15+F22+F37+F39-F40-F41</f>
        <v>#DIV/0!</v>
      </c>
      <c r="G42" s="279" t="e">
        <f t="shared" si="4"/>
        <v>#DIV/0!</v>
      </c>
      <c r="H42" s="279" t="e">
        <f t="shared" si="4"/>
        <v>#DIV/0!</v>
      </c>
      <c r="I42" s="279" t="e">
        <f t="shared" si="4"/>
        <v>#DIV/0!</v>
      </c>
      <c r="J42" s="279" t="e">
        <f t="shared" si="4"/>
        <v>#DIV/0!</v>
      </c>
      <c r="K42" s="279" t="e">
        <f t="shared" si="4"/>
        <v>#DIV/0!</v>
      </c>
      <c r="L42" s="279" t="e">
        <f t="shared" si="4"/>
        <v>#DIV/0!</v>
      </c>
      <c r="M42" s="240" t="e">
        <f t="shared" si="4"/>
        <v>#DIV/0!</v>
      </c>
    </row>
    <row r="43" spans="2:13" ht="14.25" thickBot="1" thickTop="1">
      <c r="B43" s="152"/>
      <c r="C43" s="153"/>
      <c r="D43" s="153"/>
      <c r="E43" s="153"/>
      <c r="F43" s="334"/>
      <c r="G43" s="334"/>
      <c r="H43" s="334"/>
      <c r="I43" s="334"/>
      <c r="J43" s="153"/>
      <c r="K43" s="153"/>
      <c r="L43" s="153"/>
      <c r="M43" s="314"/>
    </row>
    <row r="44" spans="2:15" s="404" customFormat="1" ht="12.75">
      <c r="B44" s="404" t="s">
        <v>419</v>
      </c>
      <c r="D44" s="404" t="b">
        <f>D42=0</f>
        <v>1</v>
      </c>
      <c r="E44" s="404" t="b">
        <f aca="true" t="shared" si="5" ref="E44:M44">E42=0</f>
        <v>1</v>
      </c>
      <c r="F44" s="404" t="e">
        <f t="shared" si="5"/>
        <v>#DIV/0!</v>
      </c>
      <c r="G44" s="404" t="e">
        <f t="shared" si="5"/>
        <v>#DIV/0!</v>
      </c>
      <c r="H44" s="404" t="e">
        <f t="shared" si="5"/>
        <v>#DIV/0!</v>
      </c>
      <c r="I44" s="404" t="e">
        <f t="shared" si="5"/>
        <v>#DIV/0!</v>
      </c>
      <c r="J44" s="404" t="e">
        <f t="shared" si="5"/>
        <v>#DIV/0!</v>
      </c>
      <c r="K44" s="404" t="e">
        <f t="shared" si="5"/>
        <v>#DIV/0!</v>
      </c>
      <c r="L44" s="404" t="e">
        <f t="shared" si="5"/>
        <v>#DIV/0!</v>
      </c>
      <c r="M44" s="404" t="e">
        <f t="shared" si="5"/>
        <v>#DIV/0!</v>
      </c>
      <c r="O44" s="429" t="s">
        <v>432</v>
      </c>
    </row>
    <row r="45" spans="4:13" ht="12.75">
      <c r="D45" s="217"/>
      <c r="E45" s="217"/>
      <c r="F45" s="327"/>
      <c r="G45" s="327"/>
      <c r="H45" s="327"/>
      <c r="I45" s="327"/>
      <c r="J45" s="217"/>
      <c r="K45" s="217"/>
      <c r="L45" s="217"/>
      <c r="M45" s="217"/>
    </row>
    <row r="46" spans="3:4" ht="12.75">
      <c r="C46" s="211" t="s">
        <v>453</v>
      </c>
      <c r="D46" s="217"/>
    </row>
    <row r="47" spans="5:14" ht="12.75">
      <c r="E47" s="30"/>
      <c r="F47" s="132"/>
      <c r="G47" s="132"/>
      <c r="H47" s="132"/>
      <c r="I47" s="132"/>
      <c r="J47" s="30"/>
      <c r="K47" s="30"/>
      <c r="L47" s="30"/>
      <c r="M47" s="30"/>
      <c r="N47" s="53"/>
    </row>
    <row r="49" spans="6:13" ht="12.75">
      <c r="F49" s="327"/>
      <c r="G49" s="327"/>
      <c r="H49" s="327"/>
      <c r="I49" s="327"/>
      <c r="J49" s="217"/>
      <c r="K49" s="217"/>
      <c r="L49" s="217"/>
      <c r="M49" s="217"/>
    </row>
  </sheetData>
  <mergeCells count="28">
    <mergeCell ref="B41:C41"/>
    <mergeCell ref="B9:C9"/>
    <mergeCell ref="B12:C12"/>
    <mergeCell ref="B18:C18"/>
    <mergeCell ref="B17:C17"/>
    <mergeCell ref="B13:C13"/>
    <mergeCell ref="B37:C37"/>
    <mergeCell ref="B38:C38"/>
    <mergeCell ref="B10:C10"/>
    <mergeCell ref="B24:C24"/>
    <mergeCell ref="B42:C42"/>
    <mergeCell ref="B14:C14"/>
    <mergeCell ref="B15:C15"/>
    <mergeCell ref="B16:C16"/>
    <mergeCell ref="B22:C22"/>
    <mergeCell ref="B40:C40"/>
    <mergeCell ref="B39:C39"/>
    <mergeCell ref="B20:C20"/>
    <mergeCell ref="B21:C21"/>
    <mergeCell ref="B23:C23"/>
    <mergeCell ref="B25:C25"/>
    <mergeCell ref="B27:C27"/>
    <mergeCell ref="B2:M2"/>
    <mergeCell ref="B3:M3"/>
    <mergeCell ref="B4:M4"/>
    <mergeCell ref="B7:C7"/>
    <mergeCell ref="B19:C19"/>
    <mergeCell ref="B26:C26"/>
  </mergeCells>
  <printOptions horizontalCentered="1"/>
  <pageMargins left="0.7480314960629921" right="0.7480314960629921" top="0.984251968503937" bottom="0.984251968503937" header="0.5118110236220472" footer="0.5118110236220472"/>
  <pageSetup horizontalDpi="600" verticalDpi="600" orientation="landscape" paperSize="9" scale="80" r:id="rId1"/>
  <headerFooter alignWithMargins="0">
    <oddFooter>&amp;CPage &amp;P of &amp;N</oddFooter>
  </headerFooter>
</worksheet>
</file>

<file path=xl/worksheets/sheet9.xml><?xml version="1.0" encoding="utf-8"?>
<worksheet xmlns="http://schemas.openxmlformats.org/spreadsheetml/2006/main" xmlns:r="http://schemas.openxmlformats.org/officeDocument/2006/relationships">
  <dimension ref="B2:P78"/>
  <sheetViews>
    <sheetView showGridLines="0" zoomScaleSheetLayoutView="100" workbookViewId="0" topLeftCell="A1">
      <pane xSplit="4" ySplit="6" topLeftCell="E37" activePane="bottomRight" state="frozen"/>
      <selection pane="topLeft" activeCell="A1" sqref="A1"/>
      <selection pane="topRight" activeCell="E1" sqref="E1"/>
      <selection pane="bottomLeft" activeCell="A7" sqref="A7"/>
      <selection pane="bottomRight" activeCell="B2" sqref="B2:N2"/>
    </sheetView>
  </sheetViews>
  <sheetFormatPr defaultColWidth="9.140625" defaultRowHeight="12.75"/>
  <cols>
    <col min="1" max="1" width="5.28125" style="211" customWidth="1"/>
    <col min="2" max="2" width="6.7109375" style="211" customWidth="1"/>
    <col min="3" max="3" width="8.28125" style="211" customWidth="1"/>
    <col min="4" max="4" width="29.140625" style="211" customWidth="1"/>
    <col min="5" max="14" width="11.00390625" style="211" customWidth="1"/>
    <col min="15" max="15" width="3.8515625" style="211" customWidth="1"/>
    <col min="16" max="16384" width="9.140625" style="211" customWidth="1"/>
  </cols>
  <sheetData>
    <row r="1" ht="13.5" thickBot="1"/>
    <row r="2" spans="2:14" ht="23.25">
      <c r="B2" s="491" t="s">
        <v>450</v>
      </c>
      <c r="C2" s="492"/>
      <c r="D2" s="492"/>
      <c r="E2" s="492"/>
      <c r="F2" s="492"/>
      <c r="G2" s="492"/>
      <c r="H2" s="492"/>
      <c r="I2" s="492"/>
      <c r="J2" s="492"/>
      <c r="K2" s="492"/>
      <c r="L2" s="492"/>
      <c r="M2" s="492"/>
      <c r="N2" s="493"/>
    </row>
    <row r="3" spans="2:14" ht="21">
      <c r="B3" s="477" t="s">
        <v>363</v>
      </c>
      <c r="C3" s="478"/>
      <c r="D3" s="478"/>
      <c r="E3" s="478"/>
      <c r="F3" s="478"/>
      <c r="G3" s="478"/>
      <c r="H3" s="478"/>
      <c r="I3" s="478"/>
      <c r="J3" s="478"/>
      <c r="K3" s="478"/>
      <c r="L3" s="478"/>
      <c r="M3" s="478"/>
      <c r="N3" s="479"/>
    </row>
    <row r="4" spans="2:14" ht="16.5" thickBot="1">
      <c r="B4" s="480"/>
      <c r="C4" s="481"/>
      <c r="D4" s="481"/>
      <c r="E4" s="481"/>
      <c r="F4" s="481"/>
      <c r="G4" s="481"/>
      <c r="H4" s="481"/>
      <c r="I4" s="481"/>
      <c r="J4" s="481"/>
      <c r="K4" s="481"/>
      <c r="L4" s="481"/>
      <c r="M4" s="481"/>
      <c r="N4" s="482"/>
    </row>
    <row r="5" spans="2:14" ht="12.75">
      <c r="B5" s="9"/>
      <c r="C5" s="10"/>
      <c r="D5" s="10"/>
      <c r="E5" s="214" t="s">
        <v>292</v>
      </c>
      <c r="F5" s="215" t="s">
        <v>293</v>
      </c>
      <c r="G5" s="215" t="s">
        <v>294</v>
      </c>
      <c r="H5" s="215" t="s">
        <v>295</v>
      </c>
      <c r="I5" s="214" t="s">
        <v>296</v>
      </c>
      <c r="J5" s="214" t="s">
        <v>297</v>
      </c>
      <c r="K5" s="214" t="s">
        <v>298</v>
      </c>
      <c r="L5" s="214" t="s">
        <v>299</v>
      </c>
      <c r="M5" s="424" t="s">
        <v>300</v>
      </c>
      <c r="N5" s="216" t="s">
        <v>444</v>
      </c>
    </row>
    <row r="6" spans="2:14" ht="13.5" thickBot="1">
      <c r="B6" s="11"/>
      <c r="C6" s="12"/>
      <c r="D6" s="12"/>
      <c r="E6" s="13" t="s">
        <v>96</v>
      </c>
      <c r="F6" s="13" t="s">
        <v>96</v>
      </c>
      <c r="G6" s="13" t="s">
        <v>96</v>
      </c>
      <c r="H6" s="13" t="s">
        <v>96</v>
      </c>
      <c r="I6" s="13" t="s">
        <v>96</v>
      </c>
      <c r="J6" s="13" t="s">
        <v>96</v>
      </c>
      <c r="K6" s="13" t="s">
        <v>96</v>
      </c>
      <c r="L6" s="13" t="s">
        <v>96</v>
      </c>
      <c r="M6" s="13" t="s">
        <v>96</v>
      </c>
      <c r="N6" s="14" t="s">
        <v>96</v>
      </c>
    </row>
    <row r="7" spans="2:14" ht="12.75">
      <c r="B7" s="285" t="s">
        <v>122</v>
      </c>
      <c r="C7" s="286"/>
      <c r="D7" s="286"/>
      <c r="E7" s="286"/>
      <c r="F7" s="286"/>
      <c r="G7" s="286"/>
      <c r="H7" s="286"/>
      <c r="I7" s="286"/>
      <c r="J7" s="286"/>
      <c r="K7" s="286"/>
      <c r="L7" s="286"/>
      <c r="M7" s="286"/>
      <c r="N7" s="287"/>
    </row>
    <row r="8" spans="2:14" ht="12.75">
      <c r="B8" s="68"/>
      <c r="C8" s="69"/>
      <c r="D8" s="69"/>
      <c r="E8" s="69"/>
      <c r="F8" s="69"/>
      <c r="G8" s="69"/>
      <c r="H8" s="69"/>
      <c r="I8" s="69"/>
      <c r="J8" s="69"/>
      <c r="K8" s="69"/>
      <c r="L8" s="69"/>
      <c r="M8" s="69"/>
      <c r="N8" s="70"/>
    </row>
    <row r="9" spans="2:14" ht="12.75">
      <c r="B9" s="34" t="s">
        <v>123</v>
      </c>
      <c r="C9" s="35"/>
      <c r="D9" s="35"/>
      <c r="E9" s="288">
        <v>0</v>
      </c>
      <c r="F9" s="288">
        <v>0</v>
      </c>
      <c r="G9" s="288">
        <v>0</v>
      </c>
      <c r="H9" s="288">
        <v>0</v>
      </c>
      <c r="I9" s="288">
        <v>0</v>
      </c>
      <c r="J9" s="288">
        <v>0</v>
      </c>
      <c r="K9" s="288">
        <v>0</v>
      </c>
      <c r="L9" s="288">
        <v>0</v>
      </c>
      <c r="M9" s="288">
        <v>0</v>
      </c>
      <c r="N9" s="302">
        <v>0</v>
      </c>
    </row>
    <row r="10" spans="2:14" ht="12.75">
      <c r="B10" s="34" t="s">
        <v>173</v>
      </c>
      <c r="C10" s="69"/>
      <c r="D10" s="69"/>
      <c r="E10" s="288">
        <v>0</v>
      </c>
      <c r="F10" s="288">
        <v>0</v>
      </c>
      <c r="G10" s="288">
        <v>0</v>
      </c>
      <c r="H10" s="288">
        <v>0</v>
      </c>
      <c r="I10" s="288">
        <v>0</v>
      </c>
      <c r="J10" s="288">
        <v>0</v>
      </c>
      <c r="K10" s="288">
        <v>0</v>
      </c>
      <c r="L10" s="288">
        <v>0</v>
      </c>
      <c r="M10" s="288">
        <v>0</v>
      </c>
      <c r="N10" s="302">
        <v>0</v>
      </c>
    </row>
    <row r="11" spans="2:14" ht="12.75">
      <c r="B11" s="71" t="s">
        <v>171</v>
      </c>
      <c r="C11" s="69"/>
      <c r="D11" s="69"/>
      <c r="E11" s="303">
        <v>0</v>
      </c>
      <c r="F11" s="303">
        <v>0</v>
      </c>
      <c r="G11" s="303">
        <v>0</v>
      </c>
      <c r="H11" s="303">
        <v>0</v>
      </c>
      <c r="I11" s="303">
        <v>0</v>
      </c>
      <c r="J11" s="303">
        <v>0</v>
      </c>
      <c r="K11" s="303">
        <v>0</v>
      </c>
      <c r="L11" s="303">
        <v>0</v>
      </c>
      <c r="M11" s="303">
        <v>0</v>
      </c>
      <c r="N11" s="302">
        <v>0</v>
      </c>
    </row>
    <row r="12" spans="2:14" ht="12.75">
      <c r="B12" s="124" t="s">
        <v>172</v>
      </c>
      <c r="C12" s="280"/>
      <c r="D12" s="280"/>
      <c r="E12" s="304">
        <v>0</v>
      </c>
      <c r="F12" s="304">
        <v>0</v>
      </c>
      <c r="G12" s="304">
        <v>0</v>
      </c>
      <c r="H12" s="304">
        <v>0</v>
      </c>
      <c r="I12" s="304">
        <v>0</v>
      </c>
      <c r="J12" s="304">
        <v>0</v>
      </c>
      <c r="K12" s="304">
        <v>0</v>
      </c>
      <c r="L12" s="304">
        <v>0</v>
      </c>
      <c r="M12" s="304">
        <v>0</v>
      </c>
      <c r="N12" s="305">
        <v>0</v>
      </c>
    </row>
    <row r="13" spans="2:14" s="313" customFormat="1" ht="12.75">
      <c r="B13" s="60" t="s">
        <v>124</v>
      </c>
      <c r="C13" s="61"/>
      <c r="D13" s="61"/>
      <c r="E13" s="49">
        <f aca="true" t="shared" si="0" ref="E13:N13">SUM(E9:E12)</f>
        <v>0</v>
      </c>
      <c r="F13" s="49">
        <f t="shared" si="0"/>
        <v>0</v>
      </c>
      <c r="G13" s="49">
        <f t="shared" si="0"/>
        <v>0</v>
      </c>
      <c r="H13" s="49">
        <f t="shared" si="0"/>
        <v>0</v>
      </c>
      <c r="I13" s="49">
        <f t="shared" si="0"/>
        <v>0</v>
      </c>
      <c r="J13" s="49">
        <f t="shared" si="0"/>
        <v>0</v>
      </c>
      <c r="K13" s="49">
        <f t="shared" si="0"/>
        <v>0</v>
      </c>
      <c r="L13" s="49">
        <f t="shared" si="0"/>
        <v>0</v>
      </c>
      <c r="M13" s="49">
        <f t="shared" si="0"/>
        <v>0</v>
      </c>
      <c r="N13" s="50">
        <f t="shared" si="0"/>
        <v>0</v>
      </c>
    </row>
    <row r="14" spans="2:16" s="404" customFormat="1" ht="12.75">
      <c r="B14" s="407"/>
      <c r="C14" s="408"/>
      <c r="D14" s="408"/>
      <c r="E14" s="409" t="b">
        <f>E13=Depreciation!E11+Depreciation!E16</f>
        <v>1</v>
      </c>
      <c r="F14" s="409" t="b">
        <f>F13=Depreciation!F11+Depreciation!F16</f>
        <v>1</v>
      </c>
      <c r="G14" s="409" t="b">
        <f>G13=Depreciation!G11+Depreciation!G16</f>
        <v>1</v>
      </c>
      <c r="H14" s="409" t="b">
        <f>H13=Depreciation!H11+Depreciation!H16</f>
        <v>1</v>
      </c>
      <c r="I14" s="409" t="b">
        <f>I13=Depreciation!I11+Depreciation!I16</f>
        <v>1</v>
      </c>
      <c r="J14" s="409" t="b">
        <f>J13=Depreciation!J11+Depreciation!J16</f>
        <v>1</v>
      </c>
      <c r="K14" s="409" t="b">
        <f>K13=Depreciation!K11+Depreciation!K16</f>
        <v>1</v>
      </c>
      <c r="L14" s="409" t="b">
        <f>L13=Depreciation!L11+Depreciation!L16</f>
        <v>1</v>
      </c>
      <c r="M14" s="409" t="b">
        <f>M13=Depreciation!M11+Depreciation!M16</f>
        <v>1</v>
      </c>
      <c r="N14" s="410" t="b">
        <f>N13=Depreciation!N11+Depreciation!N16</f>
        <v>1</v>
      </c>
      <c r="P14" s="404" t="s">
        <v>402</v>
      </c>
    </row>
    <row r="15" spans="2:14" s="313" customFormat="1" ht="12.75">
      <c r="B15" s="34" t="s">
        <v>174</v>
      </c>
      <c r="C15" s="35"/>
      <c r="D15" s="35"/>
      <c r="E15" s="188">
        <v>0</v>
      </c>
      <c r="F15" s="188">
        <v>0</v>
      </c>
      <c r="G15" s="188">
        <v>0</v>
      </c>
      <c r="H15" s="188">
        <v>0</v>
      </c>
      <c r="I15" s="188">
        <v>0</v>
      </c>
      <c r="J15" s="188">
        <v>0</v>
      </c>
      <c r="K15" s="188">
        <v>0</v>
      </c>
      <c r="L15" s="188">
        <v>0</v>
      </c>
      <c r="M15" s="188">
        <v>0</v>
      </c>
      <c r="N15" s="194">
        <v>0</v>
      </c>
    </row>
    <row r="16" spans="2:14" s="313" customFormat="1" ht="12.75">
      <c r="B16" s="34" t="s">
        <v>165</v>
      </c>
      <c r="C16" s="35"/>
      <c r="D16" s="35"/>
      <c r="E16" s="188">
        <v>0</v>
      </c>
      <c r="F16" s="188">
        <v>0</v>
      </c>
      <c r="G16" s="188">
        <v>0</v>
      </c>
      <c r="H16" s="188">
        <v>0</v>
      </c>
      <c r="I16" s="188">
        <v>0</v>
      </c>
      <c r="J16" s="188">
        <v>0</v>
      </c>
      <c r="K16" s="188">
        <v>0</v>
      </c>
      <c r="L16" s="188">
        <v>0</v>
      </c>
      <c r="M16" s="188">
        <v>0</v>
      </c>
      <c r="N16" s="194">
        <v>0</v>
      </c>
    </row>
    <row r="17" spans="2:14" s="313" customFormat="1" ht="13.5" thickBot="1">
      <c r="B17" s="294" t="s">
        <v>166</v>
      </c>
      <c r="C17" s="295"/>
      <c r="D17" s="295"/>
      <c r="E17" s="296">
        <f>E15-E16</f>
        <v>0</v>
      </c>
      <c r="F17" s="297">
        <f>F15-F16</f>
        <v>0</v>
      </c>
      <c r="G17" s="297">
        <f>G15-G16</f>
        <v>0</v>
      </c>
      <c r="H17" s="297">
        <f aca="true" t="shared" si="1" ref="H17:N17">H15-H16</f>
        <v>0</v>
      </c>
      <c r="I17" s="297">
        <f t="shared" si="1"/>
        <v>0</v>
      </c>
      <c r="J17" s="297">
        <f t="shared" si="1"/>
        <v>0</v>
      </c>
      <c r="K17" s="297">
        <f t="shared" si="1"/>
        <v>0</v>
      </c>
      <c r="L17" s="297">
        <f t="shared" si="1"/>
        <v>0</v>
      </c>
      <c r="M17" s="297">
        <f t="shared" si="1"/>
        <v>0</v>
      </c>
      <c r="N17" s="298">
        <f t="shared" si="1"/>
        <v>0</v>
      </c>
    </row>
    <row r="18" spans="2:14" s="313" customFormat="1" ht="13.5" thickTop="1">
      <c r="B18" s="60"/>
      <c r="C18" s="61"/>
      <c r="D18" s="61"/>
      <c r="E18" s="49"/>
      <c r="F18" s="49"/>
      <c r="G18" s="49"/>
      <c r="H18" s="49"/>
      <c r="I18" s="49"/>
      <c r="J18" s="49"/>
      <c r="K18" s="49"/>
      <c r="L18" s="49"/>
      <c r="M18" s="49"/>
      <c r="N18" s="50"/>
    </row>
    <row r="19" spans="2:14" ht="12.75">
      <c r="B19" s="281" t="s">
        <v>125</v>
      </c>
      <c r="C19" s="282"/>
      <c r="D19" s="282"/>
      <c r="E19" s="283"/>
      <c r="F19" s="283"/>
      <c r="G19" s="283"/>
      <c r="H19" s="283"/>
      <c r="I19" s="283"/>
      <c r="J19" s="283"/>
      <c r="K19" s="283"/>
      <c r="L19" s="283"/>
      <c r="M19" s="283"/>
      <c r="N19" s="284"/>
    </row>
    <row r="20" spans="2:14" ht="12" customHeight="1">
      <c r="B20" s="34" t="s">
        <v>161</v>
      </c>
      <c r="C20" s="35"/>
      <c r="D20" s="35"/>
      <c r="E20" s="188">
        <v>0</v>
      </c>
      <c r="F20" s="188">
        <v>0</v>
      </c>
      <c r="G20" s="188">
        <v>0</v>
      </c>
      <c r="H20" s="188">
        <v>0</v>
      </c>
      <c r="I20" s="188">
        <v>0</v>
      </c>
      <c r="J20" s="188">
        <v>0</v>
      </c>
      <c r="K20" s="188">
        <v>0</v>
      </c>
      <c r="L20" s="188">
        <v>0</v>
      </c>
      <c r="M20" s="188">
        <v>0</v>
      </c>
      <c r="N20" s="194">
        <v>0</v>
      </c>
    </row>
    <row r="21" spans="2:14" ht="12.75">
      <c r="B21" s="124" t="s">
        <v>162</v>
      </c>
      <c r="C21" s="125"/>
      <c r="D21" s="125"/>
      <c r="E21" s="201">
        <v>0</v>
      </c>
      <c r="F21" s="201">
        <v>0</v>
      </c>
      <c r="G21" s="201">
        <v>0</v>
      </c>
      <c r="H21" s="201">
        <v>0</v>
      </c>
      <c r="I21" s="201">
        <v>0</v>
      </c>
      <c r="J21" s="201">
        <v>0</v>
      </c>
      <c r="K21" s="201">
        <v>0</v>
      </c>
      <c r="L21" s="201">
        <v>0</v>
      </c>
      <c r="M21" s="201">
        <v>0</v>
      </c>
      <c r="N21" s="203">
        <v>0</v>
      </c>
    </row>
    <row r="22" spans="2:14" ht="12.75">
      <c r="B22" s="60" t="s">
        <v>163</v>
      </c>
      <c r="C22" s="35"/>
      <c r="D22" s="35"/>
      <c r="E22" s="49">
        <f aca="true" t="shared" si="2" ref="E22:N22">SUM(E20:E21)</f>
        <v>0</v>
      </c>
      <c r="F22" s="49">
        <f t="shared" si="2"/>
        <v>0</v>
      </c>
      <c r="G22" s="49">
        <f t="shared" si="2"/>
        <v>0</v>
      </c>
      <c r="H22" s="49">
        <f t="shared" si="2"/>
        <v>0</v>
      </c>
      <c r="I22" s="49">
        <f t="shared" si="2"/>
        <v>0</v>
      </c>
      <c r="J22" s="49">
        <f t="shared" si="2"/>
        <v>0</v>
      </c>
      <c r="K22" s="49">
        <f t="shared" si="2"/>
        <v>0</v>
      </c>
      <c r="L22" s="49">
        <f t="shared" si="2"/>
        <v>0</v>
      </c>
      <c r="M22" s="49">
        <f t="shared" si="2"/>
        <v>0</v>
      </c>
      <c r="N22" s="50">
        <f t="shared" si="2"/>
        <v>0</v>
      </c>
    </row>
    <row r="23" spans="2:16" s="400" customFormat="1" ht="12.75">
      <c r="B23" s="407"/>
      <c r="C23" s="411"/>
      <c r="D23" s="411"/>
      <c r="E23" s="409" t="b">
        <f>E22=Depreciation!E25</f>
        <v>1</v>
      </c>
      <c r="F23" s="409" t="b">
        <f>F22=Depreciation!F25</f>
        <v>1</v>
      </c>
      <c r="G23" s="409" t="b">
        <f>G22=Depreciation!G25</f>
        <v>1</v>
      </c>
      <c r="H23" s="409" t="b">
        <f>H22=Depreciation!H25</f>
        <v>1</v>
      </c>
      <c r="I23" s="409" t="b">
        <f>I22=Depreciation!I25</f>
        <v>1</v>
      </c>
      <c r="J23" s="409" t="b">
        <f>J22=Depreciation!J25</f>
        <v>1</v>
      </c>
      <c r="K23" s="409" t="b">
        <f>K22=Depreciation!K25</f>
        <v>1</v>
      </c>
      <c r="L23" s="409" t="b">
        <f>L22=Depreciation!L25</f>
        <v>1</v>
      </c>
      <c r="M23" s="409" t="b">
        <f>M22=Depreciation!M25</f>
        <v>1</v>
      </c>
      <c r="N23" s="410" t="b">
        <f>N22=Depreciation!N25</f>
        <v>1</v>
      </c>
      <c r="P23" s="404" t="s">
        <v>402</v>
      </c>
    </row>
    <row r="24" spans="2:14" ht="12.75">
      <c r="B24" s="34" t="s">
        <v>164</v>
      </c>
      <c r="C24" s="35"/>
      <c r="D24" s="35"/>
      <c r="E24" s="188">
        <v>0</v>
      </c>
      <c r="F24" s="188">
        <v>0</v>
      </c>
      <c r="G24" s="188">
        <v>0</v>
      </c>
      <c r="H24" s="188">
        <v>0</v>
      </c>
      <c r="I24" s="188">
        <v>0</v>
      </c>
      <c r="J24" s="188">
        <v>0</v>
      </c>
      <c r="K24" s="188">
        <v>0</v>
      </c>
      <c r="L24" s="188">
        <v>0</v>
      </c>
      <c r="M24" s="188">
        <v>0</v>
      </c>
      <c r="N24" s="194">
        <v>0</v>
      </c>
    </row>
    <row r="25" spans="2:14" ht="12.75">
      <c r="B25" s="34" t="s">
        <v>165</v>
      </c>
      <c r="C25" s="35"/>
      <c r="D25" s="35"/>
      <c r="E25" s="188">
        <v>0</v>
      </c>
      <c r="F25" s="188">
        <v>0</v>
      </c>
      <c r="G25" s="188">
        <v>0</v>
      </c>
      <c r="H25" s="188">
        <v>0</v>
      </c>
      <c r="I25" s="188">
        <v>0</v>
      </c>
      <c r="J25" s="188">
        <v>0</v>
      </c>
      <c r="K25" s="188">
        <v>0</v>
      </c>
      <c r="L25" s="188">
        <v>0</v>
      </c>
      <c r="M25" s="188">
        <v>0</v>
      </c>
      <c r="N25" s="194">
        <v>0</v>
      </c>
    </row>
    <row r="26" spans="2:14" ht="13.5" thickBot="1">
      <c r="B26" s="294" t="s">
        <v>166</v>
      </c>
      <c r="C26" s="299"/>
      <c r="D26" s="299"/>
      <c r="E26" s="297">
        <f>E24-E25</f>
        <v>0</v>
      </c>
      <c r="F26" s="297">
        <f aca="true" t="shared" si="3" ref="F26:N26">F24-F25</f>
        <v>0</v>
      </c>
      <c r="G26" s="297">
        <f t="shared" si="3"/>
        <v>0</v>
      </c>
      <c r="H26" s="297">
        <f t="shared" si="3"/>
        <v>0</v>
      </c>
      <c r="I26" s="297">
        <f t="shared" si="3"/>
        <v>0</v>
      </c>
      <c r="J26" s="297">
        <f t="shared" si="3"/>
        <v>0</v>
      </c>
      <c r="K26" s="297">
        <f t="shared" si="3"/>
        <v>0</v>
      </c>
      <c r="L26" s="297">
        <f t="shared" si="3"/>
        <v>0</v>
      </c>
      <c r="M26" s="297">
        <f t="shared" si="3"/>
        <v>0</v>
      </c>
      <c r="N26" s="298">
        <f t="shared" si="3"/>
        <v>0</v>
      </c>
    </row>
    <row r="27" spans="2:14" s="400" customFormat="1" ht="13.5" thickTop="1">
      <c r="B27" s="412"/>
      <c r="C27" s="411"/>
      <c r="D27" s="411"/>
      <c r="E27" s="413"/>
      <c r="F27" s="413"/>
      <c r="G27" s="413"/>
      <c r="H27" s="413"/>
      <c r="I27" s="413"/>
      <c r="J27" s="413"/>
      <c r="K27" s="413"/>
      <c r="L27" s="413"/>
      <c r="M27" s="413"/>
      <c r="N27" s="414"/>
    </row>
    <row r="28" spans="2:14" ht="12.75">
      <c r="B28" s="281" t="s">
        <v>126</v>
      </c>
      <c r="C28" s="282"/>
      <c r="D28" s="282"/>
      <c r="E28" s="283"/>
      <c r="F28" s="283"/>
      <c r="G28" s="283"/>
      <c r="H28" s="283"/>
      <c r="I28" s="283"/>
      <c r="J28" s="283"/>
      <c r="K28" s="283"/>
      <c r="L28" s="283"/>
      <c r="M28" s="283"/>
      <c r="N28" s="284"/>
    </row>
    <row r="29" spans="2:14" ht="11.25" customHeight="1">
      <c r="B29" s="34" t="s">
        <v>167</v>
      </c>
      <c r="C29" s="35"/>
      <c r="D29" s="35"/>
      <c r="E29" s="188">
        <v>0</v>
      </c>
      <c r="F29" s="188">
        <v>0</v>
      </c>
      <c r="G29" s="188">
        <v>0</v>
      </c>
      <c r="H29" s="188">
        <v>0</v>
      </c>
      <c r="I29" s="188">
        <v>0</v>
      </c>
      <c r="J29" s="188">
        <v>0</v>
      </c>
      <c r="K29" s="188">
        <v>0</v>
      </c>
      <c r="L29" s="188">
        <v>0</v>
      </c>
      <c r="M29" s="188">
        <v>0</v>
      </c>
      <c r="N29" s="194">
        <v>0</v>
      </c>
    </row>
    <row r="30" spans="2:14" ht="11.25" customHeight="1">
      <c r="B30" s="34" t="s">
        <v>168</v>
      </c>
      <c r="C30" s="35"/>
      <c r="D30" s="35"/>
      <c r="E30" s="188">
        <v>0</v>
      </c>
      <c r="F30" s="188">
        <v>0</v>
      </c>
      <c r="G30" s="188">
        <v>0</v>
      </c>
      <c r="H30" s="188">
        <v>0</v>
      </c>
      <c r="I30" s="188">
        <v>0</v>
      </c>
      <c r="J30" s="188">
        <v>0</v>
      </c>
      <c r="K30" s="188">
        <v>0</v>
      </c>
      <c r="L30" s="188">
        <v>0</v>
      </c>
      <c r="M30" s="188">
        <v>0</v>
      </c>
      <c r="N30" s="194">
        <v>0</v>
      </c>
    </row>
    <row r="31" spans="2:14" ht="12.75">
      <c r="B31" s="34" t="s">
        <v>169</v>
      </c>
      <c r="C31" s="35"/>
      <c r="D31" s="35"/>
      <c r="E31" s="188">
        <v>0</v>
      </c>
      <c r="F31" s="188">
        <v>0</v>
      </c>
      <c r="G31" s="188">
        <v>0</v>
      </c>
      <c r="H31" s="188">
        <v>0</v>
      </c>
      <c r="I31" s="188">
        <v>0</v>
      </c>
      <c r="J31" s="188">
        <v>0</v>
      </c>
      <c r="K31" s="188">
        <v>0</v>
      </c>
      <c r="L31" s="188">
        <v>0</v>
      </c>
      <c r="M31" s="188">
        <v>0</v>
      </c>
      <c r="N31" s="194">
        <v>0</v>
      </c>
    </row>
    <row r="32" spans="2:14" ht="12.75">
      <c r="B32" s="124" t="s">
        <v>170</v>
      </c>
      <c r="C32" s="125"/>
      <c r="D32" s="125"/>
      <c r="E32" s="201"/>
      <c r="F32" s="201">
        <v>0</v>
      </c>
      <c r="G32" s="201">
        <v>0</v>
      </c>
      <c r="H32" s="201">
        <v>0</v>
      </c>
      <c r="I32" s="201">
        <v>0</v>
      </c>
      <c r="J32" s="201">
        <v>0</v>
      </c>
      <c r="K32" s="201">
        <v>0</v>
      </c>
      <c r="L32" s="201">
        <v>0</v>
      </c>
      <c r="M32" s="201">
        <v>0</v>
      </c>
      <c r="N32" s="203">
        <v>0</v>
      </c>
    </row>
    <row r="33" spans="2:14" ht="12.75">
      <c r="B33" s="60" t="s">
        <v>127</v>
      </c>
      <c r="C33" s="35"/>
      <c r="D33" s="35"/>
      <c r="E33" s="49">
        <f>SUM(E29:E32)</f>
        <v>0</v>
      </c>
      <c r="F33" s="49">
        <f aca="true" t="shared" si="4" ref="F33:N33">SUM(F29:F32)</f>
        <v>0</v>
      </c>
      <c r="G33" s="49">
        <f t="shared" si="4"/>
        <v>0</v>
      </c>
      <c r="H33" s="49">
        <f t="shared" si="4"/>
        <v>0</v>
      </c>
      <c r="I33" s="49">
        <f t="shared" si="4"/>
        <v>0</v>
      </c>
      <c r="J33" s="49">
        <f t="shared" si="4"/>
        <v>0</v>
      </c>
      <c r="K33" s="49">
        <f t="shared" si="4"/>
        <v>0</v>
      </c>
      <c r="L33" s="49">
        <f t="shared" si="4"/>
        <v>0</v>
      </c>
      <c r="M33" s="49">
        <f t="shared" si="4"/>
        <v>0</v>
      </c>
      <c r="N33" s="50">
        <f t="shared" si="4"/>
        <v>0</v>
      </c>
    </row>
    <row r="34" spans="2:16" s="400" customFormat="1" ht="12.75">
      <c r="B34" s="407"/>
      <c r="C34" s="411"/>
      <c r="D34" s="411"/>
      <c r="E34" s="409" t="b">
        <f>E33=Depreciation!E30</f>
        <v>1</v>
      </c>
      <c r="F34" s="409" t="b">
        <f>F33=Depreciation!F30</f>
        <v>1</v>
      </c>
      <c r="G34" s="409" t="b">
        <f>G33=Depreciation!G30</f>
        <v>1</v>
      </c>
      <c r="H34" s="409" t="b">
        <f>H33=Depreciation!H30</f>
        <v>1</v>
      </c>
      <c r="I34" s="409" t="b">
        <f>I33=Depreciation!I30</f>
        <v>1</v>
      </c>
      <c r="J34" s="409" t="b">
        <f>J33=Depreciation!J30</f>
        <v>1</v>
      </c>
      <c r="K34" s="409" t="b">
        <f>K33=Depreciation!K30</f>
        <v>1</v>
      </c>
      <c r="L34" s="409" t="b">
        <f>L33=Depreciation!L30</f>
        <v>1</v>
      </c>
      <c r="M34" s="409" t="b">
        <f>M33=Depreciation!M30</f>
        <v>1</v>
      </c>
      <c r="N34" s="410" t="b">
        <f>N33=Depreciation!N30</f>
        <v>1</v>
      </c>
      <c r="P34" s="404" t="s">
        <v>402</v>
      </c>
    </row>
    <row r="35" spans="2:14" ht="12.75">
      <c r="B35" s="34" t="s">
        <v>164</v>
      </c>
      <c r="C35" s="35"/>
      <c r="D35" s="35"/>
      <c r="E35" s="188">
        <v>0</v>
      </c>
      <c r="F35" s="188">
        <v>0</v>
      </c>
      <c r="G35" s="188">
        <v>0</v>
      </c>
      <c r="H35" s="188">
        <v>0</v>
      </c>
      <c r="I35" s="188">
        <v>0</v>
      </c>
      <c r="J35" s="188">
        <v>0</v>
      </c>
      <c r="K35" s="188">
        <v>0</v>
      </c>
      <c r="L35" s="188">
        <v>0</v>
      </c>
      <c r="M35" s="188">
        <v>0</v>
      </c>
      <c r="N35" s="194">
        <v>0</v>
      </c>
    </row>
    <row r="36" spans="2:14" ht="12.75">
      <c r="B36" s="34" t="s">
        <v>165</v>
      </c>
      <c r="C36" s="35"/>
      <c r="D36" s="35"/>
      <c r="E36" s="188">
        <v>0</v>
      </c>
      <c r="F36" s="188">
        <v>0</v>
      </c>
      <c r="G36" s="188">
        <v>0</v>
      </c>
      <c r="H36" s="188">
        <v>0</v>
      </c>
      <c r="I36" s="188">
        <v>0</v>
      </c>
      <c r="J36" s="188">
        <v>0</v>
      </c>
      <c r="K36" s="188">
        <v>0</v>
      </c>
      <c r="L36" s="188">
        <v>0</v>
      </c>
      <c r="M36" s="188">
        <v>0</v>
      </c>
      <c r="N36" s="194">
        <v>0</v>
      </c>
    </row>
    <row r="37" spans="2:14" ht="13.5" thickBot="1">
      <c r="B37" s="294" t="s">
        <v>166</v>
      </c>
      <c r="C37" s="299"/>
      <c r="D37" s="299"/>
      <c r="E37" s="297">
        <f>E35-E36</f>
        <v>0</v>
      </c>
      <c r="F37" s="297">
        <f aca="true" t="shared" si="5" ref="F37:N37">F35-F36</f>
        <v>0</v>
      </c>
      <c r="G37" s="297">
        <f t="shared" si="5"/>
        <v>0</v>
      </c>
      <c r="H37" s="297">
        <f t="shared" si="5"/>
        <v>0</v>
      </c>
      <c r="I37" s="297">
        <f t="shared" si="5"/>
        <v>0</v>
      </c>
      <c r="J37" s="297">
        <f t="shared" si="5"/>
        <v>0</v>
      </c>
      <c r="K37" s="297">
        <f t="shared" si="5"/>
        <v>0</v>
      </c>
      <c r="L37" s="297">
        <f t="shared" si="5"/>
        <v>0</v>
      </c>
      <c r="M37" s="297">
        <f t="shared" si="5"/>
        <v>0</v>
      </c>
      <c r="N37" s="298">
        <f t="shared" si="5"/>
        <v>0</v>
      </c>
    </row>
    <row r="38" spans="2:14" ht="13.5" thickTop="1">
      <c r="B38" s="34"/>
      <c r="C38" s="35"/>
      <c r="D38" s="35"/>
      <c r="E38" s="2"/>
      <c r="F38" s="2"/>
      <c r="G38" s="2"/>
      <c r="H38" s="2"/>
      <c r="I38" s="2"/>
      <c r="J38" s="2"/>
      <c r="K38" s="2"/>
      <c r="L38" s="2"/>
      <c r="M38" s="2"/>
      <c r="N38" s="7"/>
    </row>
    <row r="39" spans="2:14" ht="12.75">
      <c r="B39" s="281" t="s">
        <v>128</v>
      </c>
      <c r="C39" s="282"/>
      <c r="D39" s="282"/>
      <c r="E39" s="283"/>
      <c r="F39" s="283"/>
      <c r="G39" s="283"/>
      <c r="H39" s="283"/>
      <c r="I39" s="283"/>
      <c r="J39" s="283"/>
      <c r="K39" s="283"/>
      <c r="L39" s="283"/>
      <c r="M39" s="283"/>
      <c r="N39" s="284"/>
    </row>
    <row r="40" spans="2:16" ht="12.75">
      <c r="B40" s="34" t="s">
        <v>129</v>
      </c>
      <c r="C40" s="35"/>
      <c r="D40" s="35"/>
      <c r="E40" s="201">
        <v>0</v>
      </c>
      <c r="F40" s="201">
        <v>0</v>
      </c>
      <c r="G40" s="201">
        <v>0</v>
      </c>
      <c r="H40" s="201">
        <v>0</v>
      </c>
      <c r="I40" s="201">
        <v>0</v>
      </c>
      <c r="J40" s="201">
        <v>0</v>
      </c>
      <c r="K40" s="201">
        <v>0</v>
      </c>
      <c r="L40" s="201">
        <v>0</v>
      </c>
      <c r="M40" s="201">
        <v>0</v>
      </c>
      <c r="N40" s="203">
        <v>0</v>
      </c>
      <c r="P40" s="212"/>
    </row>
    <row r="41" spans="2:16" s="404" customFormat="1" ht="12.75">
      <c r="B41" s="407"/>
      <c r="C41" s="408"/>
      <c r="D41" s="408"/>
      <c r="E41" s="409" t="b">
        <f>E40=Depreciation!E40</f>
        <v>1</v>
      </c>
      <c r="F41" s="409" t="b">
        <f>F40=Depreciation!F40</f>
        <v>1</v>
      </c>
      <c r="G41" s="409" t="b">
        <f>G40=Depreciation!G40</f>
        <v>1</v>
      </c>
      <c r="H41" s="409" t="b">
        <f>H40=Depreciation!H40</f>
        <v>1</v>
      </c>
      <c r="I41" s="409" t="b">
        <f>I40=Depreciation!I40</f>
        <v>1</v>
      </c>
      <c r="J41" s="409" t="b">
        <f>J40=Depreciation!J40</f>
        <v>1</v>
      </c>
      <c r="K41" s="409" t="b">
        <f>K40=Depreciation!K40</f>
        <v>1</v>
      </c>
      <c r="L41" s="409" t="b">
        <f>L40=Depreciation!L40</f>
        <v>1</v>
      </c>
      <c r="M41" s="409" t="b">
        <f>M40=Depreciation!M40</f>
        <v>1</v>
      </c>
      <c r="N41" s="410" t="b">
        <f>N40=Depreciation!N40</f>
        <v>1</v>
      </c>
      <c r="P41" s="404" t="s">
        <v>402</v>
      </c>
    </row>
    <row r="42" spans="2:14" ht="12.75">
      <c r="B42" s="34" t="s">
        <v>164</v>
      </c>
      <c r="C42" s="35"/>
      <c r="D42" s="35"/>
      <c r="E42" s="188">
        <v>0</v>
      </c>
      <c r="F42" s="188">
        <v>0</v>
      </c>
      <c r="G42" s="188">
        <v>0</v>
      </c>
      <c r="H42" s="188">
        <v>0</v>
      </c>
      <c r="I42" s="188">
        <v>0</v>
      </c>
      <c r="J42" s="188">
        <v>0</v>
      </c>
      <c r="K42" s="188">
        <v>0</v>
      </c>
      <c r="L42" s="188">
        <v>0</v>
      </c>
      <c r="M42" s="188">
        <v>0</v>
      </c>
      <c r="N42" s="194">
        <v>0</v>
      </c>
    </row>
    <row r="43" spans="2:14" ht="12.75">
      <c r="B43" s="34" t="s">
        <v>165</v>
      </c>
      <c r="C43" s="35"/>
      <c r="D43" s="35"/>
      <c r="E43" s="188">
        <v>0</v>
      </c>
      <c r="F43" s="188">
        <v>0</v>
      </c>
      <c r="G43" s="188">
        <v>0</v>
      </c>
      <c r="H43" s="188">
        <v>0</v>
      </c>
      <c r="I43" s="188">
        <v>0</v>
      </c>
      <c r="J43" s="188">
        <v>0</v>
      </c>
      <c r="K43" s="188">
        <v>0</v>
      </c>
      <c r="L43" s="188">
        <v>0</v>
      </c>
      <c r="M43" s="188">
        <v>0</v>
      </c>
      <c r="N43" s="194">
        <v>0</v>
      </c>
    </row>
    <row r="44" spans="2:14" ht="13.5" thickBot="1">
      <c r="B44" s="294" t="s">
        <v>166</v>
      </c>
      <c r="C44" s="299"/>
      <c r="D44" s="299"/>
      <c r="E44" s="297">
        <f>E42-E43</f>
        <v>0</v>
      </c>
      <c r="F44" s="297">
        <f aca="true" t="shared" si="6" ref="F44:N44">F42-F43</f>
        <v>0</v>
      </c>
      <c r="G44" s="297">
        <f t="shared" si="6"/>
        <v>0</v>
      </c>
      <c r="H44" s="297">
        <f t="shared" si="6"/>
        <v>0</v>
      </c>
      <c r="I44" s="297">
        <f t="shared" si="6"/>
        <v>0</v>
      </c>
      <c r="J44" s="297">
        <f t="shared" si="6"/>
        <v>0</v>
      </c>
      <c r="K44" s="297">
        <f t="shared" si="6"/>
        <v>0</v>
      </c>
      <c r="L44" s="297">
        <f t="shared" si="6"/>
        <v>0</v>
      </c>
      <c r="M44" s="297">
        <f t="shared" si="6"/>
        <v>0</v>
      </c>
      <c r="N44" s="298">
        <f t="shared" si="6"/>
        <v>0</v>
      </c>
    </row>
    <row r="45" spans="2:14" ht="13.5" thickTop="1">
      <c r="B45" s="34"/>
      <c r="C45" s="35"/>
      <c r="D45" s="35"/>
      <c r="E45" s="2"/>
      <c r="F45" s="2"/>
      <c r="G45" s="2"/>
      <c r="H45" s="2"/>
      <c r="I45" s="2"/>
      <c r="J45" s="2"/>
      <c r="K45" s="2"/>
      <c r="L45" s="2"/>
      <c r="M45" s="2"/>
      <c r="N45" s="7"/>
    </row>
    <row r="46" spans="2:14" ht="12.75">
      <c r="B46" s="281" t="s">
        <v>137</v>
      </c>
      <c r="C46" s="282"/>
      <c r="D46" s="282"/>
      <c r="E46" s="283"/>
      <c r="F46" s="283"/>
      <c r="G46" s="283"/>
      <c r="H46" s="283"/>
      <c r="I46" s="283"/>
      <c r="J46" s="283"/>
      <c r="K46" s="283"/>
      <c r="L46" s="283"/>
      <c r="M46" s="283"/>
      <c r="N46" s="284"/>
    </row>
    <row r="47" spans="2:14" ht="12.75">
      <c r="B47" s="34" t="s">
        <v>131</v>
      </c>
      <c r="C47" s="35"/>
      <c r="D47" s="35"/>
      <c r="E47" s="188">
        <v>0</v>
      </c>
      <c r="F47" s="2">
        <f aca="true" t="shared" si="7" ref="F47:G53">E47*1.03</f>
        <v>0</v>
      </c>
      <c r="G47" s="2">
        <f t="shared" si="7"/>
        <v>0</v>
      </c>
      <c r="H47" s="2">
        <f aca="true" t="shared" si="8" ref="H47:N47">G47*1.03</f>
        <v>0</v>
      </c>
      <c r="I47" s="2">
        <f t="shared" si="8"/>
        <v>0</v>
      </c>
      <c r="J47" s="2">
        <f t="shared" si="8"/>
        <v>0</v>
      </c>
      <c r="K47" s="2">
        <f t="shared" si="8"/>
        <v>0</v>
      </c>
      <c r="L47" s="2">
        <f t="shared" si="8"/>
        <v>0</v>
      </c>
      <c r="M47" s="2">
        <f t="shared" si="8"/>
        <v>0</v>
      </c>
      <c r="N47" s="7">
        <f t="shared" si="8"/>
        <v>0</v>
      </c>
    </row>
    <row r="48" spans="2:16" ht="12.75">
      <c r="B48" s="34" t="s">
        <v>130</v>
      </c>
      <c r="C48" s="35"/>
      <c r="D48" s="35"/>
      <c r="E48" s="188">
        <v>0</v>
      </c>
      <c r="F48" s="2">
        <f>E48*1.03</f>
        <v>0</v>
      </c>
      <c r="G48" s="2">
        <f>F48*1.03</f>
        <v>0</v>
      </c>
      <c r="H48" s="2">
        <f aca="true" t="shared" si="9" ref="H48:N48">G48*1.03</f>
        <v>0</v>
      </c>
      <c r="I48" s="2">
        <f t="shared" si="9"/>
        <v>0</v>
      </c>
      <c r="J48" s="2">
        <f t="shared" si="9"/>
        <v>0</v>
      </c>
      <c r="K48" s="2">
        <f t="shared" si="9"/>
        <v>0</v>
      </c>
      <c r="L48" s="2">
        <f t="shared" si="9"/>
        <v>0</v>
      </c>
      <c r="M48" s="2">
        <f t="shared" si="9"/>
        <v>0</v>
      </c>
      <c r="N48" s="7">
        <f t="shared" si="9"/>
        <v>0</v>
      </c>
      <c r="P48" s="211" t="s">
        <v>393</v>
      </c>
    </row>
    <row r="49" spans="2:16" ht="12.75">
      <c r="B49" s="34" t="s">
        <v>132</v>
      </c>
      <c r="C49" s="35"/>
      <c r="D49" s="35"/>
      <c r="E49" s="188">
        <v>0</v>
      </c>
      <c r="F49" s="2">
        <f t="shared" si="7"/>
        <v>0</v>
      </c>
      <c r="G49" s="2">
        <f t="shared" si="7"/>
        <v>0</v>
      </c>
      <c r="H49" s="2">
        <f aca="true" t="shared" si="10" ref="H49:N49">G49*1.03</f>
        <v>0</v>
      </c>
      <c r="I49" s="2">
        <f t="shared" si="10"/>
        <v>0</v>
      </c>
      <c r="J49" s="2">
        <f t="shared" si="10"/>
        <v>0</v>
      </c>
      <c r="K49" s="2">
        <f t="shared" si="10"/>
        <v>0</v>
      </c>
      <c r="L49" s="2">
        <f t="shared" si="10"/>
        <v>0</v>
      </c>
      <c r="M49" s="2">
        <f t="shared" si="10"/>
        <v>0</v>
      </c>
      <c r="N49" s="7">
        <f t="shared" si="10"/>
        <v>0</v>
      </c>
      <c r="P49" s="211" t="s">
        <v>394</v>
      </c>
    </row>
    <row r="50" spans="2:14" ht="12.75">
      <c r="B50" s="34" t="s">
        <v>395</v>
      </c>
      <c r="C50" s="35"/>
      <c r="D50" s="35"/>
      <c r="E50" s="188">
        <v>0</v>
      </c>
      <c r="F50" s="2">
        <f t="shared" si="7"/>
        <v>0</v>
      </c>
      <c r="G50" s="2">
        <f t="shared" si="7"/>
        <v>0</v>
      </c>
      <c r="H50" s="2">
        <f aca="true" t="shared" si="11" ref="H50:N50">G50*1.03</f>
        <v>0</v>
      </c>
      <c r="I50" s="2">
        <v>0</v>
      </c>
      <c r="J50" s="2">
        <f t="shared" si="11"/>
        <v>0</v>
      </c>
      <c r="K50" s="2">
        <f t="shared" si="11"/>
        <v>0</v>
      </c>
      <c r="L50" s="2">
        <f t="shared" si="11"/>
        <v>0</v>
      </c>
      <c r="M50" s="2">
        <f t="shared" si="11"/>
        <v>0</v>
      </c>
      <c r="N50" s="7">
        <f t="shared" si="11"/>
        <v>0</v>
      </c>
    </row>
    <row r="51" spans="2:14" ht="12.75">
      <c r="B51" s="34" t="s">
        <v>133</v>
      </c>
      <c r="C51" s="35"/>
      <c r="D51" s="35"/>
      <c r="E51" s="188">
        <v>0</v>
      </c>
      <c r="F51" s="188">
        <v>0</v>
      </c>
      <c r="G51" s="188">
        <v>0</v>
      </c>
      <c r="H51" s="188">
        <v>0</v>
      </c>
      <c r="I51" s="2">
        <v>0</v>
      </c>
      <c r="J51" s="2">
        <f>I51*1.03</f>
        <v>0</v>
      </c>
      <c r="K51" s="2">
        <f>J51*1.03</f>
        <v>0</v>
      </c>
      <c r="L51" s="2">
        <f>K51*1.03</f>
        <v>0</v>
      </c>
      <c r="M51" s="2">
        <f>L51*1.03</f>
        <v>0</v>
      </c>
      <c r="N51" s="7">
        <f>M51*1.03</f>
        <v>0</v>
      </c>
    </row>
    <row r="52" spans="2:14" ht="12.75">
      <c r="B52" s="34" t="s">
        <v>134</v>
      </c>
      <c r="C52" s="35"/>
      <c r="D52" s="35"/>
      <c r="E52" s="188">
        <v>0</v>
      </c>
      <c r="F52" s="188">
        <v>0</v>
      </c>
      <c r="G52" s="188">
        <v>0</v>
      </c>
      <c r="H52" s="188">
        <v>0</v>
      </c>
      <c r="I52" s="188">
        <v>0</v>
      </c>
      <c r="J52" s="188">
        <v>0</v>
      </c>
      <c r="K52" s="188">
        <v>0</v>
      </c>
      <c r="L52" s="188">
        <v>0</v>
      </c>
      <c r="M52" s="188">
        <v>0</v>
      </c>
      <c r="N52" s="194">
        <v>0</v>
      </c>
    </row>
    <row r="53" spans="2:14" ht="12.75">
      <c r="B53" s="34" t="s">
        <v>264</v>
      </c>
      <c r="C53" s="35"/>
      <c r="D53" s="35"/>
      <c r="E53" s="188">
        <v>0</v>
      </c>
      <c r="F53" s="2">
        <f t="shared" si="7"/>
        <v>0</v>
      </c>
      <c r="G53" s="2">
        <f t="shared" si="7"/>
        <v>0</v>
      </c>
      <c r="H53" s="2">
        <f aca="true" t="shared" si="12" ref="H53:N53">G53*1.03</f>
        <v>0</v>
      </c>
      <c r="I53" s="2">
        <f t="shared" si="12"/>
        <v>0</v>
      </c>
      <c r="J53" s="2">
        <f t="shared" si="12"/>
        <v>0</v>
      </c>
      <c r="K53" s="2">
        <f t="shared" si="12"/>
        <v>0</v>
      </c>
      <c r="L53" s="2">
        <f t="shared" si="12"/>
        <v>0</v>
      </c>
      <c r="M53" s="2">
        <f t="shared" si="12"/>
        <v>0</v>
      </c>
      <c r="N53" s="7">
        <f t="shared" si="12"/>
        <v>0</v>
      </c>
    </row>
    <row r="54" spans="2:16" ht="12.75">
      <c r="B54" s="124" t="s">
        <v>265</v>
      </c>
      <c r="C54" s="125"/>
      <c r="D54" s="125"/>
      <c r="E54" s="42"/>
      <c r="F54" s="201">
        <v>0</v>
      </c>
      <c r="G54" s="201">
        <v>0</v>
      </c>
      <c r="H54" s="201">
        <v>0</v>
      </c>
      <c r="I54" s="201">
        <v>0</v>
      </c>
      <c r="J54" s="201">
        <v>0</v>
      </c>
      <c r="K54" s="201">
        <v>0</v>
      </c>
      <c r="L54" s="201">
        <v>0</v>
      </c>
      <c r="M54" s="201">
        <v>0</v>
      </c>
      <c r="N54" s="203">
        <v>0</v>
      </c>
      <c r="P54" s="212"/>
    </row>
    <row r="55" spans="2:14" ht="12.75">
      <c r="B55" s="60" t="s">
        <v>135</v>
      </c>
      <c r="C55" s="35"/>
      <c r="D55" s="35"/>
      <c r="E55" s="49">
        <f>SUM(E47:E54)</f>
        <v>0</v>
      </c>
      <c r="F55" s="49">
        <f aca="true" t="shared" si="13" ref="F55:N55">SUM(F47:F54)</f>
        <v>0</v>
      </c>
      <c r="G55" s="49">
        <f t="shared" si="13"/>
        <v>0</v>
      </c>
      <c r="H55" s="49">
        <f t="shared" si="13"/>
        <v>0</v>
      </c>
      <c r="I55" s="49">
        <f t="shared" si="13"/>
        <v>0</v>
      </c>
      <c r="J55" s="49">
        <f t="shared" si="13"/>
        <v>0</v>
      </c>
      <c r="K55" s="49">
        <f t="shared" si="13"/>
        <v>0</v>
      </c>
      <c r="L55" s="49">
        <f t="shared" si="13"/>
        <v>0</v>
      </c>
      <c r="M55" s="49">
        <f t="shared" si="13"/>
        <v>0</v>
      </c>
      <c r="N55" s="50">
        <f t="shared" si="13"/>
        <v>0</v>
      </c>
    </row>
    <row r="56" spans="2:14" ht="12.75">
      <c r="B56" s="34"/>
      <c r="C56" s="35"/>
      <c r="D56" s="35"/>
      <c r="E56" s="2"/>
      <c r="F56" s="2"/>
      <c r="G56" s="2"/>
      <c r="H56" s="2"/>
      <c r="I56" s="2"/>
      <c r="J56" s="2"/>
      <c r="K56" s="2"/>
      <c r="L56" s="2"/>
      <c r="M56" s="2"/>
      <c r="N56" s="7"/>
    </row>
    <row r="57" spans="2:14" ht="12.75">
      <c r="B57" s="281" t="s">
        <v>136</v>
      </c>
      <c r="C57" s="282"/>
      <c r="D57" s="282"/>
      <c r="E57" s="283"/>
      <c r="F57" s="283"/>
      <c r="G57" s="283"/>
      <c r="H57" s="283"/>
      <c r="I57" s="283"/>
      <c r="J57" s="283"/>
      <c r="K57" s="283"/>
      <c r="L57" s="283"/>
      <c r="M57" s="283"/>
      <c r="N57" s="284"/>
    </row>
    <row r="58" spans="2:14" ht="12.75">
      <c r="B58" s="34" t="s">
        <v>138</v>
      </c>
      <c r="C58" s="35"/>
      <c r="D58" s="35"/>
      <c r="E58" s="188">
        <v>0</v>
      </c>
      <c r="F58" s="2"/>
      <c r="G58" s="2"/>
      <c r="H58" s="2"/>
      <c r="I58" s="2"/>
      <c r="J58" s="2"/>
      <c r="K58" s="2"/>
      <c r="L58" s="2"/>
      <c r="M58" s="2"/>
      <c r="N58" s="7"/>
    </row>
    <row r="59" spans="2:16" ht="12.75">
      <c r="B59" s="34" t="s">
        <v>139</v>
      </c>
      <c r="C59" s="35"/>
      <c r="D59" s="35"/>
      <c r="E59" s="188">
        <v>0</v>
      </c>
      <c r="F59" s="2"/>
      <c r="G59" s="2"/>
      <c r="H59" s="2"/>
      <c r="I59" s="2"/>
      <c r="J59" s="2"/>
      <c r="K59" s="2"/>
      <c r="L59" s="2"/>
      <c r="M59" s="2"/>
      <c r="N59" s="7"/>
      <c r="P59" s="212"/>
    </row>
    <row r="60" spans="2:14" ht="12.75">
      <c r="B60" s="34" t="s">
        <v>140</v>
      </c>
      <c r="C60" s="35"/>
      <c r="D60" s="35"/>
      <c r="E60" s="188">
        <v>0</v>
      </c>
      <c r="F60" s="2"/>
      <c r="G60" s="2"/>
      <c r="H60" s="2"/>
      <c r="I60" s="2"/>
      <c r="J60" s="2"/>
      <c r="K60" s="2"/>
      <c r="L60" s="2"/>
      <c r="M60" s="2"/>
      <c r="N60" s="7"/>
    </row>
    <row r="61" spans="2:14" ht="12.75">
      <c r="B61" s="34" t="s">
        <v>142</v>
      </c>
      <c r="C61" s="35"/>
      <c r="D61" s="35"/>
      <c r="E61" s="188">
        <v>0</v>
      </c>
      <c r="F61" s="2"/>
      <c r="G61" s="2"/>
      <c r="H61" s="2"/>
      <c r="I61" s="2"/>
      <c r="J61" s="2"/>
      <c r="K61" s="2"/>
      <c r="L61" s="2"/>
      <c r="M61" s="2"/>
      <c r="N61" s="7"/>
    </row>
    <row r="62" spans="2:16" ht="12.75">
      <c r="B62" s="34" t="s">
        <v>175</v>
      </c>
      <c r="C62" s="35"/>
      <c r="D62" s="35"/>
      <c r="E62" s="188">
        <v>0</v>
      </c>
      <c r="F62" s="188">
        <v>0</v>
      </c>
      <c r="G62" s="188">
        <v>0</v>
      </c>
      <c r="H62" s="188">
        <v>0</v>
      </c>
      <c r="I62" s="2"/>
      <c r="J62" s="2"/>
      <c r="K62" s="2"/>
      <c r="L62" s="2"/>
      <c r="M62" s="2"/>
      <c r="N62" s="7"/>
      <c r="P62" s="211" t="s">
        <v>392</v>
      </c>
    </row>
    <row r="63" spans="2:14" ht="12.75">
      <c r="B63" s="124" t="s">
        <v>176</v>
      </c>
      <c r="C63" s="125"/>
      <c r="D63" s="125"/>
      <c r="E63" s="201">
        <v>0</v>
      </c>
      <c r="F63" s="201">
        <v>0</v>
      </c>
      <c r="G63" s="201">
        <v>0</v>
      </c>
      <c r="H63" s="201">
        <v>0</v>
      </c>
      <c r="I63" s="201">
        <v>0</v>
      </c>
      <c r="J63" s="201">
        <v>0</v>
      </c>
      <c r="K63" s="201">
        <v>0</v>
      </c>
      <c r="L63" s="201">
        <v>0</v>
      </c>
      <c r="M63" s="201">
        <v>0</v>
      </c>
      <c r="N63" s="203">
        <v>0</v>
      </c>
    </row>
    <row r="64" spans="2:14" ht="12.75">
      <c r="B64" s="60" t="s">
        <v>141</v>
      </c>
      <c r="C64" s="35"/>
      <c r="D64" s="35"/>
      <c r="E64" s="49">
        <f aca="true" t="shared" si="14" ref="E64:N64">SUM(E58:E63)</f>
        <v>0</v>
      </c>
      <c r="F64" s="49">
        <f>SUM(F58:F63)</f>
        <v>0</v>
      </c>
      <c r="G64" s="49">
        <f t="shared" si="14"/>
        <v>0</v>
      </c>
      <c r="H64" s="49">
        <f t="shared" si="14"/>
        <v>0</v>
      </c>
      <c r="I64" s="49">
        <f t="shared" si="14"/>
        <v>0</v>
      </c>
      <c r="J64" s="49">
        <f t="shared" si="14"/>
        <v>0</v>
      </c>
      <c r="K64" s="49">
        <f t="shared" si="14"/>
        <v>0</v>
      </c>
      <c r="L64" s="49">
        <f t="shared" si="14"/>
        <v>0</v>
      </c>
      <c r="M64" s="49">
        <f t="shared" si="14"/>
        <v>0</v>
      </c>
      <c r="N64" s="50">
        <f t="shared" si="14"/>
        <v>0</v>
      </c>
    </row>
    <row r="65" spans="2:16" s="404" customFormat="1" ht="12.75">
      <c r="B65" s="415"/>
      <c r="C65" s="416"/>
      <c r="D65" s="416"/>
      <c r="E65" s="417" t="b">
        <f>E64+E55=Depreciation!E58</f>
        <v>1</v>
      </c>
      <c r="F65" s="417" t="b">
        <f>F64+F55=Depreciation!F58</f>
        <v>1</v>
      </c>
      <c r="G65" s="417" t="b">
        <f>G64+G55=Depreciation!G58</f>
        <v>1</v>
      </c>
      <c r="H65" s="417" t="b">
        <f>H64+H55=Depreciation!H58</f>
        <v>1</v>
      </c>
      <c r="I65" s="417" t="b">
        <f>I64+I55=Depreciation!I58</f>
        <v>1</v>
      </c>
      <c r="J65" s="417" t="b">
        <f>J64+J55=Depreciation!J58</f>
        <v>1</v>
      </c>
      <c r="K65" s="417" t="b">
        <f>K64+K55=Depreciation!K58</f>
        <v>1</v>
      </c>
      <c r="L65" s="417" t="b">
        <f>L64+L55=Depreciation!L58</f>
        <v>1</v>
      </c>
      <c r="M65" s="417" t="b">
        <f>M64+M55=Depreciation!M58</f>
        <v>1</v>
      </c>
      <c r="N65" s="418" t="b">
        <f>N64+N55=Depreciation!N58</f>
        <v>1</v>
      </c>
      <c r="P65" s="404" t="s">
        <v>402</v>
      </c>
    </row>
    <row r="66" spans="2:14" ht="13.5" thickBot="1">
      <c r="B66" s="289"/>
      <c r="C66" s="290"/>
      <c r="D66" s="291" t="s">
        <v>69</v>
      </c>
      <c r="E66" s="292">
        <f aca="true" t="shared" si="15" ref="E66:N66">E13+E22+E33+E40+E55+E64</f>
        <v>0</v>
      </c>
      <c r="F66" s="292">
        <f t="shared" si="15"/>
        <v>0</v>
      </c>
      <c r="G66" s="292">
        <f t="shared" si="15"/>
        <v>0</v>
      </c>
      <c r="H66" s="292">
        <f t="shared" si="15"/>
        <v>0</v>
      </c>
      <c r="I66" s="292">
        <f t="shared" si="15"/>
        <v>0</v>
      </c>
      <c r="J66" s="292">
        <f t="shared" si="15"/>
        <v>0</v>
      </c>
      <c r="K66" s="292">
        <f t="shared" si="15"/>
        <v>0</v>
      </c>
      <c r="L66" s="292">
        <f t="shared" si="15"/>
        <v>0</v>
      </c>
      <c r="M66" s="292">
        <f t="shared" si="15"/>
        <v>0</v>
      </c>
      <c r="N66" s="293">
        <f t="shared" si="15"/>
        <v>0</v>
      </c>
    </row>
    <row r="67" spans="2:14" ht="13.5" thickTop="1">
      <c r="B67" s="75"/>
      <c r="C67" s="76"/>
      <c r="D67" s="36"/>
      <c r="E67" s="58"/>
      <c r="F67" s="58"/>
      <c r="G67" s="58"/>
      <c r="H67" s="58"/>
      <c r="I67" s="58"/>
      <c r="J67" s="58"/>
      <c r="K67" s="58"/>
      <c r="L67" s="58"/>
      <c r="M67" s="58"/>
      <c r="N67" s="59"/>
    </row>
    <row r="68" spans="2:14" ht="12.75">
      <c r="B68" s="75"/>
      <c r="C68" s="76"/>
      <c r="D68" s="36" t="s">
        <v>304</v>
      </c>
      <c r="E68" s="58">
        <f>E15+E24+E35+E42</f>
        <v>0</v>
      </c>
      <c r="F68" s="58">
        <f aca="true" t="shared" si="16" ref="F68:N68">F15+F24+F35+F42</f>
        <v>0</v>
      </c>
      <c r="G68" s="58">
        <f t="shared" si="16"/>
        <v>0</v>
      </c>
      <c r="H68" s="58">
        <f t="shared" si="16"/>
        <v>0</v>
      </c>
      <c r="I68" s="58">
        <f t="shared" si="16"/>
        <v>0</v>
      </c>
      <c r="J68" s="58">
        <f t="shared" si="16"/>
        <v>0</v>
      </c>
      <c r="K68" s="58">
        <f t="shared" si="16"/>
        <v>0</v>
      </c>
      <c r="L68" s="58">
        <f t="shared" si="16"/>
        <v>0</v>
      </c>
      <c r="M68" s="58">
        <f t="shared" si="16"/>
        <v>0</v>
      </c>
      <c r="N68" s="59">
        <f t="shared" si="16"/>
        <v>0</v>
      </c>
    </row>
    <row r="69" spans="2:14" ht="12.75">
      <c r="B69" s="75"/>
      <c r="C69" s="76"/>
      <c r="D69" s="36" t="s">
        <v>305</v>
      </c>
      <c r="E69" s="58">
        <f>E16+E25+E36+E43</f>
        <v>0</v>
      </c>
      <c r="F69" s="58">
        <f aca="true" t="shared" si="17" ref="F69:N69">F16+F25+F36+F43</f>
        <v>0</v>
      </c>
      <c r="G69" s="58">
        <f t="shared" si="17"/>
        <v>0</v>
      </c>
      <c r="H69" s="58">
        <f t="shared" si="17"/>
        <v>0</v>
      </c>
      <c r="I69" s="58">
        <f t="shared" si="17"/>
        <v>0</v>
      </c>
      <c r="J69" s="58">
        <f t="shared" si="17"/>
        <v>0</v>
      </c>
      <c r="K69" s="58">
        <f t="shared" si="17"/>
        <v>0</v>
      </c>
      <c r="L69" s="58">
        <f t="shared" si="17"/>
        <v>0</v>
      </c>
      <c r="M69" s="58">
        <f t="shared" si="17"/>
        <v>0</v>
      </c>
      <c r="N69" s="59">
        <f t="shared" si="17"/>
        <v>0</v>
      </c>
    </row>
    <row r="70" spans="2:14" ht="12.75">
      <c r="B70" s="75"/>
      <c r="C70" s="76"/>
      <c r="D70" s="380" t="s">
        <v>306</v>
      </c>
      <c r="E70" s="58">
        <f>IF(E17&lt;0,0,E17)+IF(E26&lt;0,0,E26)+IF(E37&lt;0,0,E37)+IF(E44&lt;0,0,E44)</f>
        <v>0</v>
      </c>
      <c r="F70" s="58">
        <f aca="true" t="shared" si="18" ref="F70:N70">IF(F17&lt;0,0,F17)+IF(F26&lt;0,0,F26)+IF(F37&lt;0,0,F37)+IF(F44&lt;0,0,F44)</f>
        <v>0</v>
      </c>
      <c r="G70" s="58">
        <f t="shared" si="18"/>
        <v>0</v>
      </c>
      <c r="H70" s="58">
        <f t="shared" si="18"/>
        <v>0</v>
      </c>
      <c r="I70" s="58">
        <f t="shared" si="18"/>
        <v>0</v>
      </c>
      <c r="J70" s="58">
        <f t="shared" si="18"/>
        <v>0</v>
      </c>
      <c r="K70" s="58">
        <f t="shared" si="18"/>
        <v>0</v>
      </c>
      <c r="L70" s="58">
        <f t="shared" si="18"/>
        <v>0</v>
      </c>
      <c r="M70" s="58">
        <f t="shared" si="18"/>
        <v>0</v>
      </c>
      <c r="N70" s="59">
        <f t="shared" si="18"/>
        <v>0</v>
      </c>
    </row>
    <row r="71" spans="2:14" ht="12.75">
      <c r="B71" s="75"/>
      <c r="C71" s="76"/>
      <c r="D71" s="380" t="s">
        <v>307</v>
      </c>
      <c r="E71" s="58">
        <f>IF(E17&gt;0,0,E17)+IF(E26&gt;0,0,E26)+IF(E37&gt;0,0,E37)+IF(E44&gt;0,0,E44)</f>
        <v>0</v>
      </c>
      <c r="F71" s="58">
        <f aca="true" t="shared" si="19" ref="F71:N71">IF(F17&gt;0,0,F17)+IF(F26&gt;0,0,F26)+IF(F37&gt;0,0,F37)+IF(F44&gt;0,0,F44)</f>
        <v>0</v>
      </c>
      <c r="G71" s="58">
        <f t="shared" si="19"/>
        <v>0</v>
      </c>
      <c r="H71" s="58">
        <f t="shared" si="19"/>
        <v>0</v>
      </c>
      <c r="I71" s="58">
        <f t="shared" si="19"/>
        <v>0</v>
      </c>
      <c r="J71" s="58">
        <f t="shared" si="19"/>
        <v>0</v>
      </c>
      <c r="K71" s="58">
        <f t="shared" si="19"/>
        <v>0</v>
      </c>
      <c r="L71" s="58">
        <f t="shared" si="19"/>
        <v>0</v>
      </c>
      <c r="M71" s="58">
        <f t="shared" si="19"/>
        <v>0</v>
      </c>
      <c r="N71" s="59">
        <f t="shared" si="19"/>
        <v>0</v>
      </c>
    </row>
    <row r="72" spans="2:14" ht="12.75">
      <c r="B72" s="75"/>
      <c r="C72" s="76"/>
      <c r="D72" s="36"/>
      <c r="E72" s="58"/>
      <c r="F72" s="58"/>
      <c r="G72" s="58"/>
      <c r="H72" s="58"/>
      <c r="I72" s="58"/>
      <c r="J72" s="58"/>
      <c r="K72" s="58"/>
      <c r="L72" s="58"/>
      <c r="M72" s="58"/>
      <c r="N72" s="59"/>
    </row>
    <row r="73" spans="2:14" ht="12.75">
      <c r="B73" s="75"/>
      <c r="C73" s="76"/>
      <c r="D73" s="36" t="s">
        <v>246</v>
      </c>
      <c r="E73" s="58"/>
      <c r="F73" s="58"/>
      <c r="G73" s="58"/>
      <c r="H73" s="58"/>
      <c r="I73" s="58"/>
      <c r="J73" s="58"/>
      <c r="K73" s="58"/>
      <c r="L73" s="58"/>
      <c r="M73" s="58"/>
      <c r="N73" s="59"/>
    </row>
    <row r="74" spans="2:14" ht="12.75">
      <c r="B74" s="75"/>
      <c r="C74" s="76"/>
      <c r="D74" s="36">
        <v>0.05</v>
      </c>
      <c r="E74" s="58"/>
      <c r="F74" s="58"/>
      <c r="G74" s="58"/>
      <c r="H74" s="58"/>
      <c r="I74" s="58"/>
      <c r="J74" s="58"/>
      <c r="K74" s="58"/>
      <c r="L74" s="58"/>
      <c r="M74" s="58"/>
      <c r="N74" s="59"/>
    </row>
    <row r="75" spans="2:14" ht="12.75">
      <c r="B75" s="75"/>
      <c r="C75" s="76"/>
      <c r="D75" s="36" t="s">
        <v>243</v>
      </c>
      <c r="E75" s="58">
        <f>NPV(D74,E66:N66)</f>
        <v>0</v>
      </c>
      <c r="F75" s="58"/>
      <c r="G75" s="58"/>
      <c r="H75" s="58"/>
      <c r="I75" s="58"/>
      <c r="J75" s="58"/>
      <c r="K75" s="58"/>
      <c r="L75" s="58"/>
      <c r="M75" s="58"/>
      <c r="N75" s="59"/>
    </row>
    <row r="76" spans="2:14" ht="13.5" thickBot="1">
      <c r="B76" s="3"/>
      <c r="C76" s="4"/>
      <c r="D76" s="4"/>
      <c r="E76" s="306"/>
      <c r="F76" s="306"/>
      <c r="G76" s="306"/>
      <c r="H76" s="306"/>
      <c r="I76" s="306"/>
      <c r="J76" s="306"/>
      <c r="K76" s="306"/>
      <c r="L76" s="306"/>
      <c r="M76" s="306"/>
      <c r="N76" s="307"/>
    </row>
    <row r="78" spans="5:14" ht="12.75">
      <c r="E78" s="217"/>
      <c r="F78" s="217"/>
      <c r="G78" s="217"/>
      <c r="H78" s="217"/>
      <c r="I78" s="217"/>
      <c r="J78" s="217"/>
      <c r="K78" s="217"/>
      <c r="L78" s="217"/>
      <c r="M78" s="217"/>
      <c r="N78" s="217"/>
    </row>
  </sheetData>
  <mergeCells count="3">
    <mergeCell ref="B2:N2"/>
    <mergeCell ref="B3:N3"/>
    <mergeCell ref="B4:N4"/>
  </mergeCells>
  <printOptions horizontalCentered="1"/>
  <pageMargins left="0.7480314960629921" right="0.7480314960629921" top="0.984251968503937" bottom="0.984251968503937" header="0.5118110236220472" footer="0.5118110236220472"/>
  <pageSetup horizontalDpi="600" verticalDpi="600" orientation="landscape" paperSize="9" scale="80" r:id="rId1"/>
  <headerFooter alignWithMargins="0">
    <oddFooter>&amp;CPage &amp;P of &amp;N</oddFooter>
  </headerFooter>
  <rowBreaks count="2" manualBreakCount="2">
    <brk id="26" min="1" max="13" man="1"/>
    <brk id="44"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Local Govt &amp; Regional Devt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 Long Term Financial Plan - Template</dc:title>
  <dc:subject>Long Term Financial Planning</dc:subject>
  <dc:creator>DLG</dc:creator>
  <cp:keywords>Long Term Financial Planning, LTFP, Model</cp:keywords>
  <dc:description/>
  <cp:lastModifiedBy>magdalenam</cp:lastModifiedBy>
  <cp:lastPrinted>2011-08-22T06:06:25Z</cp:lastPrinted>
  <dcterms:created xsi:type="dcterms:W3CDTF">2010-12-02T07:09:56Z</dcterms:created>
  <dcterms:modified xsi:type="dcterms:W3CDTF">2011-08-25T05:17:23Z</dcterms:modified>
  <cp:category/>
  <cp:version/>
  <cp:contentType/>
  <cp:contentStatus/>
</cp:coreProperties>
</file>